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2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'223'!$A$1:$EB$19</definedName>
    <definedName name="_xlnm.Print_Area" localSheetId="8">'224, 225'!$A$1:$DT$72</definedName>
    <definedName name="_xlnm.Print_Area" localSheetId="9">'226'!$A$1:$EH$61</definedName>
    <definedName name="_xlnm.Print_Area" localSheetId="5">'291'!$A$1:$DU$53</definedName>
    <definedName name="_xlnm.Print_Area" localSheetId="10">'310'!$A$1:$EH$24</definedName>
    <definedName name="_xlnm.Print_Area" localSheetId="11">'346'!$A$1:$EH$11</definedName>
    <definedName name="_xlnm.Print_Area" localSheetId="2">'поступления'!$A$1:$GE$113</definedName>
  </definedNames>
  <calcPr fullCalcOnLoad="1"/>
</workbook>
</file>

<file path=xl/sharedStrings.xml><?xml version="1.0" encoding="utf-8"?>
<sst xmlns="http://schemas.openxmlformats.org/spreadsheetml/2006/main" count="1659" uniqueCount="610">
  <si>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</si>
  <si>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</si>
  <si>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</si>
  <si>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</si>
  <si>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</si>
  <si>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</si>
  <si>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</si>
  <si>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</si>
  <si>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</si>
  <si>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</si>
  <si>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</si>
  <si>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</si>
  <si>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</si>
  <si>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</si>
  <si>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</si>
  <si>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</si>
  <si>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</si>
  <si>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</si>
  <si>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</si>
  <si>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</si>
  <si>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</si>
  <si>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</si>
  <si>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</si>
  <si>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</si>
  <si>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</si>
  <si>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</si>
  <si>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</si>
  <si>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</si>
  <si>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</si>
  <si>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</si>
  <si>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</si>
  <si>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</si>
  <si>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</si>
  <si>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</si>
  <si>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</si>
  <si>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</si>
  <si>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</si>
  <si>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</si>
  <si>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</si>
  <si>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</si>
  <si>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</si>
  <si>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</si>
  <si>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</si>
  <si>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</si>
  <si>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</si>
  <si>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</si>
  <si>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</si>
  <si>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</si>
  <si>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</si>
  <si>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</si>
  <si>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</si>
  <si>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</si>
  <si>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</si>
  <si>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</si>
  <si>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</si>
  <si>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</si>
  <si>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</si>
  <si>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</si>
  <si>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</si>
  <si>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</si>
  <si>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</si>
  <si>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</si>
  <si>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</si>
  <si>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</si>
  <si>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</si>
  <si>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</si>
  <si>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</si>
  <si>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</si>
  <si>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</si>
  <si>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</si>
  <si>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</si>
  <si>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</si>
  <si>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</si>
  <si>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</si>
  <si>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</si>
  <si>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</si>
  <si>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</si>
  <si>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</si>
  <si>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</si>
  <si>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</si>
  <si>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</si>
  <si>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</si>
  <si>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</si>
  <si>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</si>
  <si>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</si>
  <si>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</si>
  <si>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</si>
  <si>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</si>
  <si>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</si>
  <si>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</si>
  <si>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</si>
  <si>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</si>
  <si>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</si>
  <si>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</si>
  <si>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</si>
  <si>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</si>
  <si>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</si>
  <si>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</si>
  <si>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</si>
  <si>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</si>
  <si>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</si>
  <si>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</si>
  <si>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</si>
  <si>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</si>
  <si>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</si>
  <si>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</si>
  <si>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</si>
  <si>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</si>
  <si>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</si>
  <si>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</si>
  <si>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</si>
  <si>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</si>
  <si>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</si>
  <si>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</si>
  <si>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</si>
  <si>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</si>
  <si>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</si>
  <si>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</si>
  <si>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</si>
  <si>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</si>
  <si>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</si>
  <si>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</si>
  <si>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</si>
  <si>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</si>
  <si>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</si>
  <si>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</si>
  <si>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</si>
  <si>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</si>
  <si>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</si>
  <si>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</si>
  <si>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</si>
  <si>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</si>
  <si>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</si>
  <si>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</si>
  <si>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</si>
  <si>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</si>
  <si>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</si>
  <si>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</si>
  <si>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</si>
  <si>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</si>
  <si>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</si>
  <si>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</si>
  <si>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</si>
  <si>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</si>
  <si>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</si>
  <si>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</si>
  <si>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</si>
  <si>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</si>
  <si>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</si>
  <si>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</si>
  <si>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</si>
  <si>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</si>
  <si>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</si>
  <si>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</si>
  <si>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</si>
  <si>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</si>
  <si>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</si>
  <si>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</si>
  <si>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</si>
  <si>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</si>
  <si>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</si>
  <si>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</si>
  <si>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</si>
  <si>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</si>
  <si>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</si>
  <si>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</si>
  <si>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</si>
  <si>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</si>
  <si>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</si>
  <si>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</si>
  <si>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</si>
  <si>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</si>
  <si>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</si>
  <si>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</si>
  <si>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</si>
  <si>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</si>
  <si>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</si>
  <si>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</si>
  <si>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</si>
  <si>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</si>
  <si>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</si>
  <si>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</si>
  <si>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</si>
  <si>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</si>
  <si>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</si>
  <si>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</si>
  <si>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</si>
  <si>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</si>
  <si>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</si>
  <si>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</si>
  <si>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</si>
  <si>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</si>
  <si>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</si>
  <si>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</si>
  <si>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</si>
  <si>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</si>
  <si>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</si>
  <si>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</si>
  <si>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</si>
  <si>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</si>
  <si>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</si>
  <si>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</si>
  <si>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</si>
  <si>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</si>
  <si>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</si>
  <si>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</si>
  <si>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</si>
  <si>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</si>
  <si>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</si>
  <si>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</si>
  <si>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</si>
  <si>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</si>
  <si>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</si>
  <si>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</si>
  <si>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</si>
  <si>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</si>
  <si>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</si>
  <si>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</si>
  <si>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</si>
  <si>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</si>
  <si>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</si>
  <si>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</si>
  <si>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</si>
  <si>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</si>
  <si>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</si>
  <si>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</si>
  <si>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</si>
  <si>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</si>
  <si>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</si>
  <si>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</si>
  <si>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</si>
  <si>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</si>
  <si>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</si>
  <si>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</si>
  <si>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</si>
  <si>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</si>
  <si>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</si>
  <si>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</si>
  <si>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</si>
  <si>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</si>
  <si>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</si>
  <si>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</si>
  <si>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</si>
  <si>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</si>
  <si>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</si>
  <si>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</si>
  <si>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</si>
  <si>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</si>
  <si>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</si>
  <si>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</si>
  <si>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</si>
  <si>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</si>
  <si>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</si>
  <si>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</si>
  <si>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</si>
  <si>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</si>
  <si>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</si>
  <si>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</si>
  <si>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</si>
  <si>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</si>
  <si>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</si>
  <si>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</si>
  <si>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</si>
  <si>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</si>
  <si>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</si>
  <si>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</si>
  <si>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</si>
  <si>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</si>
  <si>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</si>
  <si>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</si>
  <si>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</si>
  <si>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</si>
  <si>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</si>
  <si>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</si>
  <si>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</si>
  <si>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</si>
  <si>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</si>
  <si>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</si>
  <si>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</si>
  <si>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</si>
  <si>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</si>
  <si>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</si>
  <si>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</si>
  <si>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</si>
  <si>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</si>
  <si>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</si>
  <si>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</si>
  <si>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</si>
  <si>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</si>
  <si>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</si>
  <si>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</si>
  <si>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</si>
  <si>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</si>
  <si>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</si>
  <si>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</si>
  <si>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</si>
  <si>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</si>
  <si>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</si>
  <si>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</si>
  <si>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</si>
  <si>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</si>
  <si>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</si>
  <si>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</si>
  <si>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</si>
  <si>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</si>
  <si>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Екатерининская 8,12 Петровский Менделеева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</si>
  <si>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</si>
  <si>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</si>
  <si>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</si>
  <si>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</si>
  <si>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</si>
  <si>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</si>
  <si>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</si>
  <si>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</si>
  <si>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</si>
  <si>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</si>
  <si>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3.2.10</t>
  </si>
  <si>
    <t>Подготовка к отопительному сезону</t>
  </si>
  <si>
    <t>3.2.11</t>
  </si>
  <si>
    <t>Ремонт ноутбук</t>
  </si>
  <si>
    <t>3.2.12</t>
  </si>
  <si>
    <t>Замеры сопротивления изоляции</t>
  </si>
  <si>
    <t>3.2.13</t>
  </si>
  <si>
    <t>Монтаж слаботочных сетей</t>
  </si>
  <si>
    <t>3.2.14</t>
  </si>
  <si>
    <t xml:space="preserve">ТО водомерного узла, УУТЭ, подготовка к отопит сезону </t>
  </si>
  <si>
    <t>3.2.15</t>
  </si>
  <si>
    <t>ТО кнопки быстрого реагирования</t>
  </si>
  <si>
    <t>3.2.16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</si>
  <si>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</si>
  <si>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</si>
  <si>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</si>
  <si>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</si>
  <si>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</si>
  <si>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</si>
  <si>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</si>
  <si>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</si>
  <si>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</si>
  <si>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</si>
  <si>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</si>
  <si>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</si>
  <si>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</si>
  <si>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</si>
  <si>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3.2.17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</si>
  <si>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</si>
  <si>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</si>
  <si>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</si>
  <si>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</si>
  <si>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</si>
  <si>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</si>
  <si>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</si>
  <si>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</si>
  <si>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</si>
  <si>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</si>
  <si>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1.10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</si>
  <si>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</si>
  <si>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</si>
  <si>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</si>
  <si>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к плану ФХД от 30.06.2023</t>
  </si>
  <si>
    <t>Екатерининская 8, корпус 2, помещение 2,Н</t>
  </si>
  <si>
    <t>Договоры на возмещение коммунальных услуг</t>
  </si>
  <si>
    <t>бульвар Менделеева дом 2 корпус 3, помещение 2Н, Петровский бульвар  дом 3 корпус 1, помещение 9Н</t>
  </si>
  <si>
    <t>ПТЭ Отопление Менделеева, Петровский, Екатерининская 8, Екатерининская 13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</si>
  <si>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</si>
  <si>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</si>
  <si>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</si>
  <si>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</si>
  <si>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</si>
  <si>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"30" июня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</si>
  <si>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</si>
  <si>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</si>
  <si>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</si>
  <si>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"30" июня 2023 г.</t>
  </si>
  <si>
    <t>Дата</t>
  </si>
  <si>
    <t>30.06.2023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</si>
  <si>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</si>
  <si>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</si>
  <si>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</si>
  <si>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</si>
  <si>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</si>
  <si>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</si>
  <si>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</si>
  <si>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</si>
  <si>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</si>
  <si>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</si>
  <si>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</si>
  <si>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</si>
  <si>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</si>
  <si>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</si>
  <si>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</si>
  <si>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</si>
  <si>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</si>
  <si>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</si>
  <si>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</si>
  <si>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</si>
  <si>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</si>
  <si>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</si>
  <si>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</si>
  <si>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</si>
  <si>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</si>
  <si>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</si>
  <si>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</si>
  <si>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</si>
  <si>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</si>
  <si>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</si>
  <si>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</si>
  <si>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</si>
  <si>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</si>
  <si>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</si>
  <si>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</si>
  <si>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</si>
  <si>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</si>
  <si>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</si>
  <si>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</si>
  <si>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</si>
  <si>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</si>
  <si>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</si>
  <si>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</si>
  <si>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</si>
  <si>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</si>
  <si>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</si>
  <si>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</si>
  <si>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</si>
  <si>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</si>
  <si>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</si>
  <si>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</si>
  <si>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</si>
  <si>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</si>
  <si>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</si>
  <si>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</si>
  <si>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</si>
  <si>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</si>
  <si>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</si>
  <si>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</si>
  <si>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</si>
  <si>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</si>
  <si>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</si>
  <si>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</si>
  <si>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</si>
  <si>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</si>
  <si>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</si>
  <si>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</si>
  <si>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</si>
  <si>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</si>
  <si>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</si>
  <si>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</si>
  <si>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</si>
  <si>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</si>
  <si>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</si>
  <si>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</si>
  <si>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</si>
  <si>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</si>
  <si>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</si>
  <si>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</si>
  <si>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</si>
  <si>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</si>
  <si>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</si>
  <si>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</si>
  <si>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</si>
  <si>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</si>
  <si>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</si>
  <si>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</si>
  <si>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</si>
  <si>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</si>
  <si>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</si>
  <si>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</si>
  <si>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</si>
  <si>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</si>
  <si>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</si>
  <si>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</si>
  <si>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</si>
  <si>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</si>
  <si>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</si>
  <si>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</si>
  <si>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</si>
  <si>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</si>
  <si>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</si>
  <si>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</si>
  <si>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</si>
  <si>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</si>
  <si>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</si>
  <si>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</si>
  <si>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</si>
  <si>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</si>
  <si>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</si>
  <si>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</si>
  <si>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</si>
  <si>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</si>
  <si>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</si>
  <si>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</si>
  <si>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</si>
  <si>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</si>
  <si>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</si>
  <si>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</si>
  <si>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</si>
  <si>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</si>
  <si>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</si>
  <si>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</si>
  <si>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</si>
  <si>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</si>
  <si>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</si>
  <si>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</si>
  <si>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</si>
  <si>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</si>
  <si>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</si>
  <si>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</si>
  <si>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</si>
  <si>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</si>
  <si>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</si>
  <si>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</si>
  <si>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</si>
  <si>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</si>
  <si>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</si>
  <si>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</si>
  <si>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</si>
  <si>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</si>
  <si>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</si>
  <si>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</si>
  <si>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</si>
  <si>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</si>
  <si>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</si>
  <si>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</si>
  <si>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</si>
  <si>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</si>
  <si>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</si>
  <si>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</si>
  <si>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</si>
  <si>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</si>
  <si>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</si>
  <si>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</si>
  <si>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</si>
  <si>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</si>
  <si>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</si>
  <si>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</si>
  <si>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</si>
  <si>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</si>
  <si>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</si>
  <si>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</si>
  <si>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</si>
  <si>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</si>
  <si>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</si>
  <si>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</si>
  <si>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</si>
  <si>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</si>
  <si>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</si>
  <si>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</si>
  <si>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</si>
  <si>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</si>
  <si>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сертификата:00CCD7E4FDCD81A17EC4803277CB16825A</t>
  </si>
  <si>
    <t>Субъект сертификата:Волкова Эллана Ивановна</t>
  </si>
  <si>
    <t>Действителен с:13.05.2022 13:59</t>
  </si>
  <si>
    <t>Действителен по:06.08.2023 13:59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</si>
  <si>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</si>
  <si>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</si>
  <si>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</si>
  <si>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</si>
  <si>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</si>
  <si>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</si>
  <si>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</si>
  <si>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</si>
  <si>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</si>
  <si>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</si>
  <si>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</si>
  <si>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</si>
  <si>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</si>
  <si>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</si>
  <si>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</si>
  <si>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</si>
  <si>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</si>
  <si>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</si>
  <si>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</si>
  <si>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</si>
  <si>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</si>
  <si>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</si>
  <si>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</si>
  <si>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</si>
  <si>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</si>
  <si>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</si>
  <si>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</si>
  <si>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</si>
  <si>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</si>
  <si>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</si>
  <si>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</si>
  <si>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</si>
  <si>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</si>
  <si>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</si>
  <si>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</si>
  <si>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</si>
  <si>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</si>
  <si>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</si>
  <si>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</si>
  <si>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</si>
  <si>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</si>
  <si>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</si>
  <si>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</si>
  <si>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</si>
  <si>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</si>
  <si>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</si>
  <si>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</si>
  <si>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</si>
  <si>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</si>
  <si>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</si>
  <si>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</si>
  <si>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</si>
  <si>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</si>
  <si>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</si>
  <si>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</si>
  <si>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______________ И.П. Федоренко</t>
  </si>
  <si>
    <t>30</t>
  </si>
  <si>
    <t>июня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</si>
</sst>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lef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22" fillId="0" borderId="15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left" wrapText="1" indent="2"/>
    </xf>
    <xf numFmtId="49" fontId="21" fillId="0" borderId="20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right" wrapText="1"/>
    </xf>
    <xf numFmtId="49" fontId="21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23" xfId="0" applyNumberFormat="1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1" fillId="0" borderId="32" xfId="0" applyNumberFormat="1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top"/>
    </xf>
    <xf numFmtId="49" fontId="21" fillId="0" borderId="36" xfId="0" applyNumberFormat="1" applyFont="1" applyBorder="1" applyAlignment="1">
      <alignment horizontal="center" vertical="top"/>
    </xf>
    <xf numFmtId="49" fontId="21" fillId="0" borderId="23" xfId="0" applyNumberFormat="1" applyFont="1" applyBorder="1" applyAlignment="1">
      <alignment horizontal="center" vertical="top"/>
    </xf>
    <xf numFmtId="49" fontId="21" fillId="0" borderId="41" xfId="0" applyNumberFormat="1" applyFont="1" applyBorder="1" applyAlignment="1">
      <alignment horizontal="center" vertical="top"/>
    </xf>
    <xf numFmtId="49" fontId="21" fillId="0" borderId="42" xfId="0" applyNumberFormat="1" applyFont="1" applyBorder="1" applyAlignment="1">
      <alignment horizontal="center" vertical="top"/>
    </xf>
    <xf numFmtId="49" fontId="22" fillId="0" borderId="15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22" fillId="0" borderId="17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indent="1"/>
    </xf>
    <xf numFmtId="49" fontId="21" fillId="0" borderId="20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top"/>
    </xf>
    <xf numFmtId="49" fontId="21" fillId="0" borderId="3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9" fontId="21" fillId="0" borderId="32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2" xfId="0" applyFont="1" applyBorder="1" applyAlignment="1">
      <alignment horizontal="right"/>
    </xf>
    <xf numFmtId="0" fontId="23" fillId="0" borderId="32" xfId="0" applyFont="1" applyBorder="1" applyAlignment="1">
      <alignment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49" fontId="21" fillId="0" borderId="32" xfId="0" applyNumberFormat="1" applyFont="1" applyBorder="1" applyAlignment="1">
      <alignment horizontal="left"/>
    </xf>
    <xf numFmtId="0" fontId="19" fillId="0" borderId="47" xfId="0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0" fontId="21" fillId="0" borderId="27" xfId="0" applyFont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left"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6" xfId="0" applyBorder="1" applyAlignment="1">
      <alignment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175" fontId="3" fillId="0" borderId="2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left" vertical="top" wrapText="1"/>
    </xf>
    <xf numFmtId="4" fontId="0" fillId="0" borderId="15" xfId="0" applyNumberFormat="1" applyFill="1" applyBorder="1" applyAlignment="1">
      <alignment horizontal="left" wrapText="1"/>
    </xf>
    <xf numFmtId="4" fontId="0" fillId="0" borderId="36" xfId="0" applyNumberFormat="1" applyFill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4" fontId="3" fillId="0" borderId="36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6" xfId="0" applyNumberFormat="1" applyFont="1" applyFill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"/>
  <sheetViews>
    <sheetView zoomScalePageLayoutView="0" workbookViewId="0" topLeftCell="A13">
      <selection activeCell="A5" sqref="A5:C5"/>
    </sheetView>
  </sheetViews>
  <sheetFormatPr defaultColWidth="9.00390625" defaultRowHeight="12.75"/>
  <cols>
    <col min="1" max="1" width="48.87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125" style="0" customWidth="1"/>
    <col min="6" max="6" width="18.75390625" style="0" customWidth="1"/>
    <col min="11" max="11" width="11.25390625" style="0" customWidth="1"/>
    <col min="12" max="12" width="12.875" style="0" customWidth="1"/>
    <col min="13" max="15" width="12.75390625" style="0" customWidth="1"/>
    <col min="16" max="20" width="0.875" style="0" customWidth="1"/>
  </cols>
  <sheetData>
    <row r="2" spans="14:15" ht="12.75">
      <c r="N2" s="72" t="s">
        <v>363</v>
      </c>
      <c r="O2" s="72"/>
    </row>
    <row r="3" spans="1:15" ht="46.5" customHeight="1">
      <c r="A3" s="69" t="s">
        <v>547</v>
      </c>
      <c r="B3" s="69"/>
      <c r="C3" s="69"/>
      <c r="M3" s="74" t="s">
        <v>605</v>
      </c>
      <c r="N3" s="74"/>
      <c r="O3" s="74"/>
    </row>
    <row r="4" spans="1:15" ht="15.75" customHeight="1">
      <c r="A4" s="70" t="s">
        <v>548</v>
      </c>
      <c r="B4" s="70"/>
      <c r="C4" s="70"/>
      <c r="N4" s="73" t="s">
        <v>364</v>
      </c>
      <c r="O4" s="73"/>
    </row>
    <row r="5" spans="1:15" ht="14.25" customHeight="1">
      <c r="A5" s="70" t="s">
        <v>549</v>
      </c>
      <c r="B5" s="70"/>
      <c r="C5" s="70"/>
      <c r="M5" s="75" t="s">
        <v>606</v>
      </c>
      <c r="N5" s="76"/>
      <c r="O5" s="76"/>
    </row>
    <row r="6" spans="1:15" ht="13.5" customHeight="1">
      <c r="A6" s="70" t="s">
        <v>550</v>
      </c>
      <c r="B6" s="70"/>
      <c r="C6" s="70"/>
      <c r="N6" s="73" t="s">
        <v>365</v>
      </c>
      <c r="O6" s="73"/>
    </row>
    <row r="7" spans="1:15" ht="15" customHeight="1">
      <c r="A7" s="70" t="s">
        <v>551</v>
      </c>
      <c r="B7" s="70"/>
      <c r="C7" s="70"/>
      <c r="M7" s="77" t="s">
        <v>607</v>
      </c>
      <c r="N7" s="77"/>
      <c r="O7" s="77"/>
    </row>
    <row r="8" spans="14:15" ht="12.75">
      <c r="N8" s="26" t="s">
        <v>366</v>
      </c>
      <c r="O8" s="27" t="s">
        <v>367</v>
      </c>
    </row>
    <row r="9" spans="14:15" ht="12.75">
      <c r="N9" s="81" t="s">
        <v>368</v>
      </c>
      <c r="O9" s="81"/>
    </row>
    <row r="11" spans="1:15" ht="12.75" customHeight="1">
      <c r="A11" s="82" t="s">
        <v>369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28"/>
    </row>
    <row r="12" spans="1:15" ht="12.75" customHeight="1">
      <c r="A12" s="82" t="s">
        <v>370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 t="s">
        <v>371</v>
      </c>
    </row>
    <row r="13" ht="13.5" thickBot="1">
      <c r="O13" s="84"/>
    </row>
    <row r="14" spans="2:15" ht="11.25" customHeight="1">
      <c r="B14" s="85" t="s">
        <v>372</v>
      </c>
      <c r="C14" s="85"/>
      <c r="D14" s="85"/>
      <c r="N14" s="29" t="s">
        <v>373</v>
      </c>
      <c r="O14" s="30" t="s">
        <v>374</v>
      </c>
    </row>
    <row r="15" spans="1:15" ht="12.75">
      <c r="A15" s="31" t="s">
        <v>375</v>
      </c>
      <c r="N15" s="29" t="s">
        <v>376</v>
      </c>
      <c r="O15" s="32" t="s">
        <v>377</v>
      </c>
    </row>
    <row r="16" spans="1:15" ht="22.5" customHeight="1">
      <c r="A16" s="31" t="s">
        <v>378</v>
      </c>
      <c r="B16" s="71" t="s">
        <v>379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N16" s="29" t="s">
        <v>380</v>
      </c>
      <c r="O16" s="32" t="s">
        <v>381</v>
      </c>
    </row>
    <row r="17" spans="14:15" ht="12.75">
      <c r="N17" s="29" t="s">
        <v>376</v>
      </c>
      <c r="O17" s="32" t="s">
        <v>382</v>
      </c>
    </row>
    <row r="18" spans="14:15" ht="12.75">
      <c r="N18" s="29" t="s">
        <v>383</v>
      </c>
      <c r="O18" s="32" t="s">
        <v>384</v>
      </c>
    </row>
    <row r="19" spans="1:15" ht="22.5" customHeight="1">
      <c r="A19" s="31" t="s">
        <v>385</v>
      </c>
      <c r="B19" s="71" t="s">
        <v>386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29" t="s">
        <v>387</v>
      </c>
      <c r="O19" s="32" t="s">
        <v>388</v>
      </c>
    </row>
    <row r="20" spans="1:15" ht="13.5" thickBot="1">
      <c r="A20" s="31" t="s">
        <v>389</v>
      </c>
      <c r="N20" s="29" t="s">
        <v>390</v>
      </c>
      <c r="O20" s="33" t="s">
        <v>391</v>
      </c>
    </row>
    <row r="22" spans="1:15" ht="12.75">
      <c r="A22" s="91" t="s">
        <v>392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4" spans="1:15" ht="12.75" customHeight="1">
      <c r="A24" s="92" t="s">
        <v>35</v>
      </c>
      <c r="B24" s="78" t="s">
        <v>393</v>
      </c>
      <c r="C24" s="78" t="s">
        <v>394</v>
      </c>
      <c r="D24" s="78" t="s">
        <v>395</v>
      </c>
      <c r="E24" s="78" t="s">
        <v>396</v>
      </c>
      <c r="F24" s="78" t="s">
        <v>397</v>
      </c>
      <c r="G24" s="78" t="s">
        <v>398</v>
      </c>
      <c r="H24" s="78" t="s">
        <v>399</v>
      </c>
      <c r="I24" s="78" t="s">
        <v>400</v>
      </c>
      <c r="J24" s="78" t="s">
        <v>401</v>
      </c>
      <c r="K24" s="78" t="s">
        <v>402</v>
      </c>
      <c r="L24" s="86" t="s">
        <v>403</v>
      </c>
      <c r="M24" s="87"/>
      <c r="N24" s="87"/>
      <c r="O24" s="88"/>
    </row>
    <row r="25" spans="1:15" ht="21.75" customHeight="1">
      <c r="A25" s="93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34" t="s">
        <v>404</v>
      </c>
      <c r="M25" s="34" t="s">
        <v>405</v>
      </c>
      <c r="N25" s="34" t="s">
        <v>406</v>
      </c>
      <c r="O25" s="89" t="s">
        <v>407</v>
      </c>
    </row>
    <row r="26" spans="1:15" ht="33.75" customHeight="1">
      <c r="A26" s="94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35" t="s">
        <v>408</v>
      </c>
      <c r="M26" s="35" t="s">
        <v>409</v>
      </c>
      <c r="N26" s="35" t="s">
        <v>410</v>
      </c>
      <c r="O26" s="90"/>
    </row>
    <row r="27" spans="1:15" ht="13.5" thickBot="1">
      <c r="A27" s="36" t="s">
        <v>6</v>
      </c>
      <c r="B27" s="37" t="s">
        <v>7</v>
      </c>
      <c r="C27" s="37" t="s">
        <v>8</v>
      </c>
      <c r="D27" s="37" t="s">
        <v>9</v>
      </c>
      <c r="E27" s="37" t="s">
        <v>10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70</v>
      </c>
      <c r="M27" s="37" t="s">
        <v>71</v>
      </c>
      <c r="N27" s="37" t="s">
        <v>119</v>
      </c>
      <c r="O27" s="38" t="s">
        <v>120</v>
      </c>
    </row>
    <row r="28" spans="1:15" ht="12.75">
      <c r="A28" s="39" t="s">
        <v>411</v>
      </c>
      <c r="B28" s="40" t="s">
        <v>412</v>
      </c>
      <c r="C28" s="41" t="s">
        <v>413</v>
      </c>
      <c r="D28" s="41" t="s">
        <v>413</v>
      </c>
      <c r="E28" s="41" t="s">
        <v>413</v>
      </c>
      <c r="F28" s="41" t="s">
        <v>413</v>
      </c>
      <c r="G28" s="41" t="s">
        <v>413</v>
      </c>
      <c r="H28" s="41" t="s">
        <v>413</v>
      </c>
      <c r="I28" s="41" t="s">
        <v>413</v>
      </c>
      <c r="J28" s="41" t="s">
        <v>413</v>
      </c>
      <c r="K28" s="41" t="s">
        <v>413</v>
      </c>
      <c r="L28" s="42">
        <v>1257403.18</v>
      </c>
      <c r="M28" s="42"/>
      <c r="N28" s="42"/>
      <c r="O28" s="43"/>
    </row>
    <row r="29" spans="1:15" ht="12.75">
      <c r="A29" s="39" t="s">
        <v>414</v>
      </c>
      <c r="B29" s="44" t="s">
        <v>415</v>
      </c>
      <c r="C29" s="45" t="s">
        <v>413</v>
      </c>
      <c r="D29" s="45" t="s">
        <v>413</v>
      </c>
      <c r="E29" s="45" t="s">
        <v>413</v>
      </c>
      <c r="F29" s="45" t="s">
        <v>413</v>
      </c>
      <c r="G29" s="45" t="s">
        <v>413</v>
      </c>
      <c r="H29" s="45" t="s">
        <v>413</v>
      </c>
      <c r="I29" s="45" t="s">
        <v>413</v>
      </c>
      <c r="J29" s="45" t="s">
        <v>413</v>
      </c>
      <c r="K29" s="45" t="s">
        <v>413</v>
      </c>
      <c r="L29" s="46"/>
      <c r="M29" s="46"/>
      <c r="N29" s="46"/>
      <c r="O29" s="47"/>
    </row>
    <row r="30" spans="1:15" ht="21" customHeight="1">
      <c r="A30" s="48" t="s">
        <v>416</v>
      </c>
      <c r="B30" s="49" t="s">
        <v>417</v>
      </c>
      <c r="C30" s="50" t="s">
        <v>418</v>
      </c>
      <c r="D30" s="51" t="s">
        <v>418</v>
      </c>
      <c r="E30" s="51" t="s">
        <v>419</v>
      </c>
      <c r="F30" s="51" t="s">
        <v>420</v>
      </c>
      <c r="G30" s="51" t="s">
        <v>421</v>
      </c>
      <c r="H30" s="51" t="s">
        <v>418</v>
      </c>
      <c r="I30" s="51" t="s">
        <v>418</v>
      </c>
      <c r="J30" s="51" t="s">
        <v>422</v>
      </c>
      <c r="K30" s="51" t="s">
        <v>423</v>
      </c>
      <c r="L30" s="46">
        <v>115839399.38</v>
      </c>
      <c r="M30" s="46">
        <v>100302639</v>
      </c>
      <c r="N30" s="46">
        <v>100302639</v>
      </c>
      <c r="O30" s="47"/>
    </row>
    <row r="31" spans="1:15" ht="19.5" customHeight="1">
      <c r="A31" s="52" t="s">
        <v>424</v>
      </c>
      <c r="B31" s="53" t="s">
        <v>425</v>
      </c>
      <c r="C31" s="51" t="s">
        <v>426</v>
      </c>
      <c r="D31" s="51" t="s">
        <v>418</v>
      </c>
      <c r="E31" s="51" t="s">
        <v>419</v>
      </c>
      <c r="F31" s="51" t="s">
        <v>420</v>
      </c>
      <c r="G31" s="51" t="s">
        <v>421</v>
      </c>
      <c r="H31" s="51" t="s">
        <v>418</v>
      </c>
      <c r="I31" s="51" t="s">
        <v>426</v>
      </c>
      <c r="J31" s="51" t="s">
        <v>422</v>
      </c>
      <c r="K31" s="51" t="s">
        <v>423</v>
      </c>
      <c r="L31" s="54">
        <v>17762.16</v>
      </c>
      <c r="M31" s="54"/>
      <c r="N31" s="54"/>
      <c r="O31" s="47"/>
    </row>
    <row r="32" spans="1:15" ht="20.25" customHeight="1">
      <c r="A32" s="52" t="s">
        <v>427</v>
      </c>
      <c r="B32" s="53" t="s">
        <v>428</v>
      </c>
      <c r="C32" s="51" t="s">
        <v>426</v>
      </c>
      <c r="D32" s="51" t="s">
        <v>429</v>
      </c>
      <c r="E32" s="51" t="s">
        <v>419</v>
      </c>
      <c r="F32" s="51" t="s">
        <v>430</v>
      </c>
      <c r="G32" s="51" t="s">
        <v>7</v>
      </c>
      <c r="H32" s="51" t="s">
        <v>429</v>
      </c>
      <c r="I32" s="51" t="s">
        <v>426</v>
      </c>
      <c r="J32" s="51" t="s">
        <v>422</v>
      </c>
      <c r="K32" s="51" t="s">
        <v>423</v>
      </c>
      <c r="L32" s="54">
        <v>17762.16</v>
      </c>
      <c r="M32" s="54"/>
      <c r="N32" s="54"/>
      <c r="O32" s="47"/>
    </row>
    <row r="33" spans="1:15" ht="26.25" customHeight="1">
      <c r="A33" s="52" t="s">
        <v>431</v>
      </c>
      <c r="B33" s="53" t="s">
        <v>432</v>
      </c>
      <c r="C33" s="51" t="s">
        <v>433</v>
      </c>
      <c r="D33" s="51" t="s">
        <v>418</v>
      </c>
      <c r="E33" s="51" t="s">
        <v>419</v>
      </c>
      <c r="F33" s="51" t="s">
        <v>420</v>
      </c>
      <c r="G33" s="51" t="s">
        <v>421</v>
      </c>
      <c r="H33" s="51" t="s">
        <v>418</v>
      </c>
      <c r="I33" s="51" t="s">
        <v>433</v>
      </c>
      <c r="J33" s="51" t="s">
        <v>422</v>
      </c>
      <c r="K33" s="51" t="s">
        <v>423</v>
      </c>
      <c r="L33" s="54">
        <v>109918147.22</v>
      </c>
      <c r="M33" s="54">
        <v>98002639</v>
      </c>
      <c r="N33" s="54">
        <v>98002639</v>
      </c>
      <c r="O33" s="47"/>
    </row>
    <row r="34" spans="1:15" ht="21.75" customHeight="1">
      <c r="A34" s="52" t="s">
        <v>434</v>
      </c>
      <c r="B34" s="53"/>
      <c r="C34" s="51" t="s">
        <v>433</v>
      </c>
      <c r="D34" s="51" t="s">
        <v>435</v>
      </c>
      <c r="E34" s="51" t="s">
        <v>419</v>
      </c>
      <c r="F34" s="51" t="s">
        <v>436</v>
      </c>
      <c r="G34" s="51" t="s">
        <v>7</v>
      </c>
      <c r="H34" s="51" t="s">
        <v>435</v>
      </c>
      <c r="I34" s="51" t="s">
        <v>433</v>
      </c>
      <c r="J34" s="51" t="s">
        <v>422</v>
      </c>
      <c r="K34" s="51" t="s">
        <v>423</v>
      </c>
      <c r="L34" s="54">
        <v>9078139</v>
      </c>
      <c r="M34" s="54">
        <v>9078139</v>
      </c>
      <c r="N34" s="54">
        <v>9078139</v>
      </c>
      <c r="O34" s="47"/>
    </row>
    <row r="35" spans="1:15" ht="18.75" customHeight="1">
      <c r="A35" s="52" t="s">
        <v>437</v>
      </c>
      <c r="B35" s="53"/>
      <c r="C35" s="51" t="s">
        <v>433</v>
      </c>
      <c r="D35" s="51" t="s">
        <v>438</v>
      </c>
      <c r="E35" s="51" t="s">
        <v>419</v>
      </c>
      <c r="F35" s="51" t="s">
        <v>439</v>
      </c>
      <c r="G35" s="51" t="s">
        <v>7</v>
      </c>
      <c r="H35" s="51" t="s">
        <v>438</v>
      </c>
      <c r="I35" s="51" t="s">
        <v>433</v>
      </c>
      <c r="J35" s="51" t="s">
        <v>422</v>
      </c>
      <c r="K35" s="51" t="s">
        <v>423</v>
      </c>
      <c r="L35" s="54">
        <v>729.72</v>
      </c>
      <c r="M35" s="54"/>
      <c r="N35" s="54"/>
      <c r="O35" s="47"/>
    </row>
    <row r="36" spans="1:15" ht="45">
      <c r="A36" s="52" t="s">
        <v>440</v>
      </c>
      <c r="B36" s="53" t="s">
        <v>441</v>
      </c>
      <c r="C36" s="51" t="s">
        <v>433</v>
      </c>
      <c r="D36" s="51" t="s">
        <v>435</v>
      </c>
      <c r="E36" s="51" t="s">
        <v>419</v>
      </c>
      <c r="F36" s="51" t="s">
        <v>420</v>
      </c>
      <c r="G36" s="51" t="s">
        <v>9</v>
      </c>
      <c r="H36" s="51" t="s">
        <v>435</v>
      </c>
      <c r="I36" s="51" t="s">
        <v>433</v>
      </c>
      <c r="J36" s="51" t="s">
        <v>422</v>
      </c>
      <c r="K36" s="51" t="s">
        <v>423</v>
      </c>
      <c r="L36" s="54">
        <v>100839278.5</v>
      </c>
      <c r="M36" s="54">
        <v>88924500</v>
      </c>
      <c r="N36" s="54">
        <v>88924500</v>
      </c>
      <c r="O36" s="47"/>
    </row>
    <row r="37" spans="1:15" ht="45">
      <c r="A37" s="52" t="s">
        <v>442</v>
      </c>
      <c r="B37" s="53" t="s">
        <v>441</v>
      </c>
      <c r="C37" s="51" t="s">
        <v>433</v>
      </c>
      <c r="D37" s="51" t="s">
        <v>435</v>
      </c>
      <c r="E37" s="51" t="s">
        <v>443</v>
      </c>
      <c r="F37" s="51" t="s">
        <v>444</v>
      </c>
      <c r="G37" s="51" t="s">
        <v>9</v>
      </c>
      <c r="H37" s="51" t="s">
        <v>435</v>
      </c>
      <c r="I37" s="51" t="s">
        <v>433</v>
      </c>
      <c r="J37" s="51" t="s">
        <v>422</v>
      </c>
      <c r="K37" s="51" t="s">
        <v>423</v>
      </c>
      <c r="L37" s="54">
        <v>35081797.5</v>
      </c>
      <c r="M37" s="54">
        <v>31891500</v>
      </c>
      <c r="N37" s="54">
        <v>31891500</v>
      </c>
      <c r="O37" s="47"/>
    </row>
    <row r="38" spans="1:15" ht="45">
      <c r="A38" s="52" t="s">
        <v>442</v>
      </c>
      <c r="B38" s="53" t="s">
        <v>441</v>
      </c>
      <c r="C38" s="51" t="s">
        <v>433</v>
      </c>
      <c r="D38" s="51" t="s">
        <v>435</v>
      </c>
      <c r="E38" s="51" t="s">
        <v>445</v>
      </c>
      <c r="F38" s="51" t="s">
        <v>446</v>
      </c>
      <c r="G38" s="51" t="s">
        <v>9</v>
      </c>
      <c r="H38" s="51" t="s">
        <v>435</v>
      </c>
      <c r="I38" s="51" t="s">
        <v>433</v>
      </c>
      <c r="J38" s="51" t="s">
        <v>422</v>
      </c>
      <c r="K38" s="51" t="s">
        <v>423</v>
      </c>
      <c r="L38" s="54">
        <v>42466081</v>
      </c>
      <c r="M38" s="54">
        <v>35214600</v>
      </c>
      <c r="N38" s="54">
        <v>35214600</v>
      </c>
      <c r="O38" s="47"/>
    </row>
    <row r="39" spans="1:15" ht="45">
      <c r="A39" s="52" t="s">
        <v>442</v>
      </c>
      <c r="B39" s="53" t="s">
        <v>441</v>
      </c>
      <c r="C39" s="51" t="s">
        <v>433</v>
      </c>
      <c r="D39" s="51" t="s">
        <v>435</v>
      </c>
      <c r="E39" s="51" t="s">
        <v>447</v>
      </c>
      <c r="F39" s="51" t="s">
        <v>446</v>
      </c>
      <c r="G39" s="51" t="s">
        <v>9</v>
      </c>
      <c r="H39" s="51" t="s">
        <v>435</v>
      </c>
      <c r="I39" s="51" t="s">
        <v>433</v>
      </c>
      <c r="J39" s="51" t="s">
        <v>422</v>
      </c>
      <c r="K39" s="51" t="s">
        <v>423</v>
      </c>
      <c r="L39" s="54">
        <v>23291400</v>
      </c>
      <c r="M39" s="54">
        <v>21818400</v>
      </c>
      <c r="N39" s="54">
        <v>21818400</v>
      </c>
      <c r="O39" s="47"/>
    </row>
    <row r="40" spans="1:15" ht="20.25" customHeight="1">
      <c r="A40" s="52" t="s">
        <v>448</v>
      </c>
      <c r="B40" s="53" t="s">
        <v>449</v>
      </c>
      <c r="C40" s="51" t="s">
        <v>450</v>
      </c>
      <c r="D40" s="51" t="s">
        <v>418</v>
      </c>
      <c r="E40" s="51" t="s">
        <v>419</v>
      </c>
      <c r="F40" s="51" t="s">
        <v>420</v>
      </c>
      <c r="G40" s="51" t="s">
        <v>421</v>
      </c>
      <c r="H40" s="51" t="s">
        <v>418</v>
      </c>
      <c r="I40" s="51" t="s">
        <v>450</v>
      </c>
      <c r="J40" s="51" t="s">
        <v>422</v>
      </c>
      <c r="K40" s="51" t="s">
        <v>423</v>
      </c>
      <c r="L40" s="54">
        <v>5903490</v>
      </c>
      <c r="M40" s="54">
        <v>2300000</v>
      </c>
      <c r="N40" s="54">
        <v>2300000</v>
      </c>
      <c r="O40" s="47"/>
    </row>
    <row r="41" spans="1:15" ht="19.5" customHeight="1">
      <c r="A41" s="52" t="s">
        <v>451</v>
      </c>
      <c r="B41" s="53" t="s">
        <v>452</v>
      </c>
      <c r="C41" s="51" t="s">
        <v>450</v>
      </c>
      <c r="D41" s="51" t="s">
        <v>453</v>
      </c>
      <c r="E41" s="51" t="s">
        <v>419</v>
      </c>
      <c r="F41" s="51" t="s">
        <v>420</v>
      </c>
      <c r="G41" s="51" t="s">
        <v>10</v>
      </c>
      <c r="H41" s="51" t="s">
        <v>453</v>
      </c>
      <c r="I41" s="51" t="s">
        <v>450</v>
      </c>
      <c r="J41" s="51" t="s">
        <v>422</v>
      </c>
      <c r="K41" s="51" t="s">
        <v>423</v>
      </c>
      <c r="L41" s="54">
        <v>5903490</v>
      </c>
      <c r="M41" s="54">
        <v>2300000</v>
      </c>
      <c r="N41" s="54">
        <v>2300000</v>
      </c>
      <c r="O41" s="47"/>
    </row>
    <row r="42" spans="1:15" ht="12.75">
      <c r="A42" s="52" t="s">
        <v>454</v>
      </c>
      <c r="B42" s="53" t="s">
        <v>452</v>
      </c>
      <c r="C42" s="51" t="s">
        <v>450</v>
      </c>
      <c r="D42" s="51" t="s">
        <v>455</v>
      </c>
      <c r="E42" s="51" t="s">
        <v>456</v>
      </c>
      <c r="F42" s="51" t="s">
        <v>420</v>
      </c>
      <c r="G42" s="51" t="s">
        <v>10</v>
      </c>
      <c r="H42" s="51" t="s">
        <v>455</v>
      </c>
      <c r="I42" s="51" t="s">
        <v>450</v>
      </c>
      <c r="J42" s="51" t="s">
        <v>422</v>
      </c>
      <c r="K42" s="51" t="s">
        <v>423</v>
      </c>
      <c r="L42" s="54">
        <v>3603490</v>
      </c>
      <c r="M42" s="54"/>
      <c r="N42" s="54"/>
      <c r="O42" s="47"/>
    </row>
    <row r="43" spans="1:15" ht="12.75">
      <c r="A43" s="52" t="s">
        <v>454</v>
      </c>
      <c r="B43" s="53" t="s">
        <v>452</v>
      </c>
      <c r="C43" s="51" t="s">
        <v>450</v>
      </c>
      <c r="D43" s="51" t="s">
        <v>453</v>
      </c>
      <c r="E43" s="51" t="s">
        <v>457</v>
      </c>
      <c r="F43" s="51" t="s">
        <v>420</v>
      </c>
      <c r="G43" s="51" t="s">
        <v>10</v>
      </c>
      <c r="H43" s="51" t="s">
        <v>453</v>
      </c>
      <c r="I43" s="51" t="s">
        <v>450</v>
      </c>
      <c r="J43" s="51" t="s">
        <v>422</v>
      </c>
      <c r="K43" s="51" t="s">
        <v>423</v>
      </c>
      <c r="L43" s="54">
        <v>2040000</v>
      </c>
      <c r="M43" s="54">
        <v>2040000</v>
      </c>
      <c r="N43" s="54">
        <v>2040000</v>
      </c>
      <c r="O43" s="47"/>
    </row>
    <row r="44" spans="1:15" ht="12.75">
      <c r="A44" s="52" t="s">
        <v>454</v>
      </c>
      <c r="B44" s="53" t="s">
        <v>452</v>
      </c>
      <c r="C44" s="51" t="s">
        <v>450</v>
      </c>
      <c r="D44" s="51" t="s">
        <v>453</v>
      </c>
      <c r="E44" s="51" t="s">
        <v>458</v>
      </c>
      <c r="F44" s="51" t="s">
        <v>420</v>
      </c>
      <c r="G44" s="51" t="s">
        <v>10</v>
      </c>
      <c r="H44" s="51" t="s">
        <v>453</v>
      </c>
      <c r="I44" s="51" t="s">
        <v>450</v>
      </c>
      <c r="J44" s="51" t="s">
        <v>422</v>
      </c>
      <c r="K44" s="51" t="s">
        <v>423</v>
      </c>
      <c r="L44" s="54">
        <v>260000</v>
      </c>
      <c r="M44" s="54">
        <v>260000</v>
      </c>
      <c r="N44" s="54">
        <v>260000</v>
      </c>
      <c r="O44" s="47"/>
    </row>
    <row r="45" spans="1:15" ht="19.5" customHeight="1">
      <c r="A45" s="48" t="s">
        <v>459</v>
      </c>
      <c r="B45" s="49" t="s">
        <v>460</v>
      </c>
      <c r="C45" s="50" t="s">
        <v>418</v>
      </c>
      <c r="D45" s="51" t="s">
        <v>418</v>
      </c>
      <c r="E45" s="51" t="s">
        <v>419</v>
      </c>
      <c r="F45" s="51" t="s">
        <v>420</v>
      </c>
      <c r="G45" s="51" t="s">
        <v>421</v>
      </c>
      <c r="H45" s="51" t="s">
        <v>418</v>
      </c>
      <c r="I45" s="51" t="s">
        <v>418</v>
      </c>
      <c r="J45" s="51" t="s">
        <v>422</v>
      </c>
      <c r="K45" s="51" t="s">
        <v>423</v>
      </c>
      <c r="L45" s="46"/>
      <c r="M45" s="46"/>
      <c r="N45" s="46"/>
      <c r="O45" s="47"/>
    </row>
    <row r="46" spans="1:15" ht="19.5" customHeight="1">
      <c r="A46" s="48" t="s">
        <v>461</v>
      </c>
      <c r="B46" s="49" t="s">
        <v>462</v>
      </c>
      <c r="C46" s="50" t="s">
        <v>418</v>
      </c>
      <c r="D46" s="51" t="s">
        <v>418</v>
      </c>
      <c r="E46" s="51" t="s">
        <v>419</v>
      </c>
      <c r="F46" s="51" t="s">
        <v>420</v>
      </c>
      <c r="G46" s="51" t="s">
        <v>421</v>
      </c>
      <c r="H46" s="51" t="s">
        <v>418</v>
      </c>
      <c r="I46" s="51" t="s">
        <v>418</v>
      </c>
      <c r="J46" s="51" t="s">
        <v>422</v>
      </c>
      <c r="K46" s="51" t="s">
        <v>423</v>
      </c>
      <c r="L46" s="46">
        <v>117096802.56</v>
      </c>
      <c r="M46" s="46">
        <v>100302639</v>
      </c>
      <c r="N46" s="46">
        <v>100302639</v>
      </c>
      <c r="O46" s="47"/>
    </row>
    <row r="47" spans="1:15" ht="17.25" customHeight="1">
      <c r="A47" s="52" t="s">
        <v>463</v>
      </c>
      <c r="B47" s="53" t="s">
        <v>464</v>
      </c>
      <c r="C47" s="51" t="s">
        <v>418</v>
      </c>
      <c r="D47" s="51" t="s">
        <v>418</v>
      </c>
      <c r="E47" s="51" t="s">
        <v>419</v>
      </c>
      <c r="F47" s="51" t="s">
        <v>420</v>
      </c>
      <c r="G47" s="51" t="s">
        <v>421</v>
      </c>
      <c r="H47" s="51" t="s">
        <v>418</v>
      </c>
      <c r="I47" s="51" t="s">
        <v>418</v>
      </c>
      <c r="J47" s="51" t="s">
        <v>422</v>
      </c>
      <c r="K47" s="51" t="s">
        <v>423</v>
      </c>
      <c r="L47" s="54">
        <v>62491600</v>
      </c>
      <c r="M47" s="54">
        <v>57393300</v>
      </c>
      <c r="N47" s="54">
        <v>57393300</v>
      </c>
      <c r="O47" s="47"/>
    </row>
    <row r="48" spans="1:15" ht="18" customHeight="1">
      <c r="A48" s="52" t="s">
        <v>465</v>
      </c>
      <c r="B48" s="53" t="s">
        <v>466</v>
      </c>
      <c r="C48" s="51" t="s">
        <v>467</v>
      </c>
      <c r="D48" s="51" t="s">
        <v>418</v>
      </c>
      <c r="E48" s="51" t="s">
        <v>419</v>
      </c>
      <c r="F48" s="51" t="s">
        <v>420</v>
      </c>
      <c r="G48" s="51" t="s">
        <v>421</v>
      </c>
      <c r="H48" s="51" t="s">
        <v>418</v>
      </c>
      <c r="I48" s="51" t="s">
        <v>418</v>
      </c>
      <c r="J48" s="51" t="s">
        <v>422</v>
      </c>
      <c r="K48" s="51" t="s">
        <v>423</v>
      </c>
      <c r="L48" s="54">
        <v>47997621.08</v>
      </c>
      <c r="M48" s="54">
        <v>44081876</v>
      </c>
      <c r="N48" s="54">
        <v>44081876</v>
      </c>
      <c r="O48" s="47"/>
    </row>
    <row r="49" spans="1:15" ht="18" customHeight="1">
      <c r="A49" s="52" t="s">
        <v>468</v>
      </c>
      <c r="B49" s="53" t="s">
        <v>466</v>
      </c>
      <c r="C49" s="51" t="s">
        <v>467</v>
      </c>
      <c r="D49" s="51" t="s">
        <v>469</v>
      </c>
      <c r="E49" s="51" t="s">
        <v>443</v>
      </c>
      <c r="F49" s="51" t="s">
        <v>470</v>
      </c>
      <c r="G49" s="51" t="s">
        <v>9</v>
      </c>
      <c r="H49" s="51" t="s">
        <v>469</v>
      </c>
      <c r="I49" s="51" t="s">
        <v>418</v>
      </c>
      <c r="J49" s="51" t="s">
        <v>422</v>
      </c>
      <c r="K49" s="51" t="s">
        <v>423</v>
      </c>
      <c r="L49" s="54">
        <v>1164504</v>
      </c>
      <c r="M49" s="54">
        <v>586252</v>
      </c>
      <c r="N49" s="54">
        <v>586252</v>
      </c>
      <c r="O49" s="47"/>
    </row>
    <row r="50" spans="1:15" ht="22.5">
      <c r="A50" s="52" t="s">
        <v>471</v>
      </c>
      <c r="B50" s="53" t="s">
        <v>466</v>
      </c>
      <c r="C50" s="51" t="s">
        <v>467</v>
      </c>
      <c r="D50" s="51" t="s">
        <v>472</v>
      </c>
      <c r="E50" s="51" t="s">
        <v>443</v>
      </c>
      <c r="F50" s="51" t="s">
        <v>473</v>
      </c>
      <c r="G50" s="51" t="s">
        <v>9</v>
      </c>
      <c r="H50" s="51" t="s">
        <v>472</v>
      </c>
      <c r="I50" s="51" t="s">
        <v>418</v>
      </c>
      <c r="J50" s="51" t="s">
        <v>422</v>
      </c>
      <c r="K50" s="51" t="s">
        <v>423</v>
      </c>
      <c r="L50" s="54">
        <v>8000</v>
      </c>
      <c r="M50" s="54"/>
      <c r="N50" s="54"/>
      <c r="O50" s="47"/>
    </row>
    <row r="51" spans="1:15" ht="18.75" customHeight="1">
      <c r="A51" s="52" t="s">
        <v>468</v>
      </c>
      <c r="B51" s="53" t="s">
        <v>466</v>
      </c>
      <c r="C51" s="51" t="s">
        <v>467</v>
      </c>
      <c r="D51" s="51" t="s">
        <v>469</v>
      </c>
      <c r="E51" s="51" t="s">
        <v>445</v>
      </c>
      <c r="F51" s="51" t="s">
        <v>474</v>
      </c>
      <c r="G51" s="51" t="s">
        <v>9</v>
      </c>
      <c r="H51" s="51" t="s">
        <v>469</v>
      </c>
      <c r="I51" s="51" t="s">
        <v>418</v>
      </c>
      <c r="J51" s="51" t="s">
        <v>422</v>
      </c>
      <c r="K51" s="51" t="s">
        <v>423</v>
      </c>
      <c r="L51" s="54">
        <v>28876176.68</v>
      </c>
      <c r="M51" s="54">
        <v>26738020</v>
      </c>
      <c r="N51" s="54">
        <v>26738020</v>
      </c>
      <c r="O51" s="47"/>
    </row>
    <row r="52" spans="1:15" ht="18" customHeight="1">
      <c r="A52" s="52" t="s">
        <v>468</v>
      </c>
      <c r="B52" s="53" t="s">
        <v>466</v>
      </c>
      <c r="C52" s="51" t="s">
        <v>467</v>
      </c>
      <c r="D52" s="51" t="s">
        <v>469</v>
      </c>
      <c r="E52" s="51" t="s">
        <v>447</v>
      </c>
      <c r="F52" s="51" t="s">
        <v>474</v>
      </c>
      <c r="G52" s="51" t="s">
        <v>9</v>
      </c>
      <c r="H52" s="51" t="s">
        <v>469</v>
      </c>
      <c r="I52" s="51" t="s">
        <v>418</v>
      </c>
      <c r="J52" s="51" t="s">
        <v>422</v>
      </c>
      <c r="K52" s="51" t="s">
        <v>423</v>
      </c>
      <c r="L52" s="54">
        <v>17828940.4</v>
      </c>
      <c r="M52" s="54">
        <v>16757604</v>
      </c>
      <c r="N52" s="54">
        <v>16757604</v>
      </c>
      <c r="O52" s="47"/>
    </row>
    <row r="53" spans="1:15" ht="22.5">
      <c r="A53" s="52" t="s">
        <v>471</v>
      </c>
      <c r="B53" s="53" t="s">
        <v>466</v>
      </c>
      <c r="C53" s="51" t="s">
        <v>467</v>
      </c>
      <c r="D53" s="51" t="s">
        <v>472</v>
      </c>
      <c r="E53" s="51" t="s">
        <v>445</v>
      </c>
      <c r="F53" s="51" t="s">
        <v>475</v>
      </c>
      <c r="G53" s="51" t="s">
        <v>9</v>
      </c>
      <c r="H53" s="51" t="s">
        <v>472</v>
      </c>
      <c r="I53" s="51" t="s">
        <v>418</v>
      </c>
      <c r="J53" s="51" t="s">
        <v>422</v>
      </c>
      <c r="K53" s="51" t="s">
        <v>423</v>
      </c>
      <c r="L53" s="54">
        <v>60000</v>
      </c>
      <c r="M53" s="54"/>
      <c r="N53" s="54"/>
      <c r="O53" s="47"/>
    </row>
    <row r="54" spans="1:15" ht="22.5">
      <c r="A54" s="52" t="s">
        <v>471</v>
      </c>
      <c r="B54" s="53" t="s">
        <v>466</v>
      </c>
      <c r="C54" s="51" t="s">
        <v>467</v>
      </c>
      <c r="D54" s="51" t="s">
        <v>472</v>
      </c>
      <c r="E54" s="51" t="s">
        <v>447</v>
      </c>
      <c r="F54" s="51" t="s">
        <v>475</v>
      </c>
      <c r="G54" s="51" t="s">
        <v>9</v>
      </c>
      <c r="H54" s="51" t="s">
        <v>472</v>
      </c>
      <c r="I54" s="51" t="s">
        <v>418</v>
      </c>
      <c r="J54" s="51" t="s">
        <v>422</v>
      </c>
      <c r="K54" s="51" t="s">
        <v>423</v>
      </c>
      <c r="L54" s="54">
        <v>60000</v>
      </c>
      <c r="M54" s="54"/>
      <c r="N54" s="54"/>
      <c r="O54" s="47"/>
    </row>
    <row r="55" spans="1:15" ht="33.75">
      <c r="A55" s="52" t="s">
        <v>476</v>
      </c>
      <c r="B55" s="53" t="s">
        <v>477</v>
      </c>
      <c r="C55" s="51" t="s">
        <v>478</v>
      </c>
      <c r="D55" s="51" t="s">
        <v>418</v>
      </c>
      <c r="E55" s="51" t="s">
        <v>419</v>
      </c>
      <c r="F55" s="51" t="s">
        <v>420</v>
      </c>
      <c r="G55" s="51" t="s">
        <v>421</v>
      </c>
      <c r="H55" s="51" t="s">
        <v>418</v>
      </c>
      <c r="I55" s="51" t="s">
        <v>418</v>
      </c>
      <c r="J55" s="51" t="s">
        <v>422</v>
      </c>
      <c r="K55" s="51" t="s">
        <v>423</v>
      </c>
      <c r="L55" s="54">
        <v>14493978.92</v>
      </c>
      <c r="M55" s="54">
        <v>13311424</v>
      </c>
      <c r="N55" s="54">
        <v>13311424</v>
      </c>
      <c r="O55" s="47"/>
    </row>
    <row r="56" spans="1:15" ht="18" customHeight="1">
      <c r="A56" s="52" t="s">
        <v>479</v>
      </c>
      <c r="B56" s="53" t="s">
        <v>480</v>
      </c>
      <c r="C56" s="51" t="s">
        <v>478</v>
      </c>
      <c r="D56" s="51" t="s">
        <v>481</v>
      </c>
      <c r="E56" s="51" t="s">
        <v>443</v>
      </c>
      <c r="F56" s="51" t="s">
        <v>482</v>
      </c>
      <c r="G56" s="51" t="s">
        <v>9</v>
      </c>
      <c r="H56" s="51" t="s">
        <v>481</v>
      </c>
      <c r="I56" s="51" t="s">
        <v>418</v>
      </c>
      <c r="J56" s="51" t="s">
        <v>422</v>
      </c>
      <c r="K56" s="51" t="s">
        <v>423</v>
      </c>
      <c r="L56" s="54">
        <v>354096</v>
      </c>
      <c r="M56" s="54">
        <v>177048</v>
      </c>
      <c r="N56" s="54">
        <v>177048</v>
      </c>
      <c r="O56" s="47"/>
    </row>
    <row r="57" spans="1:15" ht="12.75">
      <c r="A57" s="52" t="s">
        <v>479</v>
      </c>
      <c r="B57" s="53" t="s">
        <v>480</v>
      </c>
      <c r="C57" s="51" t="s">
        <v>478</v>
      </c>
      <c r="D57" s="51" t="s">
        <v>481</v>
      </c>
      <c r="E57" s="51" t="s">
        <v>445</v>
      </c>
      <c r="F57" s="51" t="s">
        <v>483</v>
      </c>
      <c r="G57" s="51" t="s">
        <v>9</v>
      </c>
      <c r="H57" s="51" t="s">
        <v>481</v>
      </c>
      <c r="I57" s="51" t="s">
        <v>418</v>
      </c>
      <c r="J57" s="51" t="s">
        <v>422</v>
      </c>
      <c r="K57" s="51" t="s">
        <v>423</v>
      </c>
      <c r="L57" s="54">
        <v>8737423.32</v>
      </c>
      <c r="M57" s="54">
        <v>8073580</v>
      </c>
      <c r="N57" s="54">
        <v>8073580</v>
      </c>
      <c r="O57" s="47"/>
    </row>
    <row r="58" spans="1:15" ht="12.75">
      <c r="A58" s="52" t="s">
        <v>479</v>
      </c>
      <c r="B58" s="53" t="s">
        <v>480</v>
      </c>
      <c r="C58" s="51" t="s">
        <v>478</v>
      </c>
      <c r="D58" s="51" t="s">
        <v>481</v>
      </c>
      <c r="E58" s="51" t="s">
        <v>447</v>
      </c>
      <c r="F58" s="51" t="s">
        <v>483</v>
      </c>
      <c r="G58" s="51" t="s">
        <v>9</v>
      </c>
      <c r="H58" s="51" t="s">
        <v>481</v>
      </c>
      <c r="I58" s="51" t="s">
        <v>418</v>
      </c>
      <c r="J58" s="51" t="s">
        <v>422</v>
      </c>
      <c r="K58" s="51" t="s">
        <v>423</v>
      </c>
      <c r="L58" s="54">
        <v>5402459.6</v>
      </c>
      <c r="M58" s="54">
        <v>5060796</v>
      </c>
      <c r="N58" s="54">
        <v>5060796</v>
      </c>
      <c r="O58" s="47"/>
    </row>
    <row r="59" spans="1:15" ht="20.25" customHeight="1">
      <c r="A59" s="52" t="s">
        <v>484</v>
      </c>
      <c r="B59" s="53" t="s">
        <v>485</v>
      </c>
      <c r="C59" s="51" t="s">
        <v>486</v>
      </c>
      <c r="D59" s="51" t="s">
        <v>418</v>
      </c>
      <c r="E59" s="51" t="s">
        <v>419</v>
      </c>
      <c r="F59" s="51" t="s">
        <v>420</v>
      </c>
      <c r="G59" s="51" t="s">
        <v>421</v>
      </c>
      <c r="H59" s="51" t="s">
        <v>418</v>
      </c>
      <c r="I59" s="51" t="s">
        <v>418</v>
      </c>
      <c r="J59" s="51" t="s">
        <v>422</v>
      </c>
      <c r="K59" s="51" t="s">
        <v>423</v>
      </c>
      <c r="L59" s="54">
        <v>2978632.92</v>
      </c>
      <c r="M59" s="54">
        <v>3817300</v>
      </c>
      <c r="N59" s="54">
        <v>3817300</v>
      </c>
      <c r="O59" s="47"/>
    </row>
    <row r="60" spans="1:15" ht="18.75" customHeight="1">
      <c r="A60" s="52" t="s">
        <v>487</v>
      </c>
      <c r="B60" s="53" t="s">
        <v>488</v>
      </c>
      <c r="C60" s="51" t="s">
        <v>489</v>
      </c>
      <c r="D60" s="51" t="s">
        <v>418</v>
      </c>
      <c r="E60" s="51" t="s">
        <v>419</v>
      </c>
      <c r="F60" s="51" t="s">
        <v>420</v>
      </c>
      <c r="G60" s="51" t="s">
        <v>421</v>
      </c>
      <c r="H60" s="51" t="s">
        <v>418</v>
      </c>
      <c r="I60" s="51" t="s">
        <v>418</v>
      </c>
      <c r="J60" s="51" t="s">
        <v>422</v>
      </c>
      <c r="K60" s="51" t="s">
        <v>423</v>
      </c>
      <c r="L60" s="54">
        <v>2928664</v>
      </c>
      <c r="M60" s="54">
        <v>3817300</v>
      </c>
      <c r="N60" s="54">
        <v>3817300</v>
      </c>
      <c r="O60" s="47"/>
    </row>
    <row r="61" spans="1:15" ht="12.75">
      <c r="A61" s="52" t="s">
        <v>490</v>
      </c>
      <c r="B61" s="53" t="s">
        <v>488</v>
      </c>
      <c r="C61" s="51" t="s">
        <v>489</v>
      </c>
      <c r="D61" s="51" t="s">
        <v>491</v>
      </c>
      <c r="E61" s="51" t="s">
        <v>443</v>
      </c>
      <c r="F61" s="51" t="s">
        <v>492</v>
      </c>
      <c r="G61" s="51" t="s">
        <v>9</v>
      </c>
      <c r="H61" s="51" t="s">
        <v>491</v>
      </c>
      <c r="I61" s="51" t="s">
        <v>418</v>
      </c>
      <c r="J61" s="51" t="s">
        <v>422</v>
      </c>
      <c r="K61" s="51" t="s">
        <v>423</v>
      </c>
      <c r="L61" s="54">
        <v>2928664</v>
      </c>
      <c r="M61" s="54">
        <v>3817300</v>
      </c>
      <c r="N61" s="54">
        <v>3817300</v>
      </c>
      <c r="O61" s="47"/>
    </row>
    <row r="62" spans="1:15" ht="27" customHeight="1">
      <c r="A62" s="52" t="s">
        <v>493</v>
      </c>
      <c r="B62" s="53" t="s">
        <v>494</v>
      </c>
      <c r="C62" s="51" t="s">
        <v>495</v>
      </c>
      <c r="D62" s="51" t="s">
        <v>418</v>
      </c>
      <c r="E62" s="51" t="s">
        <v>419</v>
      </c>
      <c r="F62" s="51" t="s">
        <v>420</v>
      </c>
      <c r="G62" s="51" t="s">
        <v>421</v>
      </c>
      <c r="H62" s="51" t="s">
        <v>418</v>
      </c>
      <c r="I62" s="51" t="s">
        <v>418</v>
      </c>
      <c r="J62" s="51" t="s">
        <v>422</v>
      </c>
      <c r="K62" s="51" t="s">
        <v>423</v>
      </c>
      <c r="L62" s="54">
        <v>49968.92</v>
      </c>
      <c r="M62" s="54"/>
      <c r="N62" s="54"/>
      <c r="O62" s="47"/>
    </row>
    <row r="63" spans="1:15" ht="26.25" customHeight="1">
      <c r="A63" s="52" t="s">
        <v>496</v>
      </c>
      <c r="B63" s="53" t="s">
        <v>494</v>
      </c>
      <c r="C63" s="51" t="s">
        <v>495</v>
      </c>
      <c r="D63" s="51" t="s">
        <v>497</v>
      </c>
      <c r="E63" s="51" t="s">
        <v>419</v>
      </c>
      <c r="F63" s="51" t="s">
        <v>498</v>
      </c>
      <c r="G63" s="51" t="s">
        <v>7</v>
      </c>
      <c r="H63" s="51" t="s">
        <v>497</v>
      </c>
      <c r="I63" s="51" t="s">
        <v>418</v>
      </c>
      <c r="J63" s="51" t="s">
        <v>422</v>
      </c>
      <c r="K63" s="51" t="s">
        <v>423</v>
      </c>
      <c r="L63" s="54">
        <v>8000</v>
      </c>
      <c r="M63" s="54"/>
      <c r="N63" s="54"/>
      <c r="O63" s="47"/>
    </row>
    <row r="64" spans="1:15" ht="22.5">
      <c r="A64" s="52" t="s">
        <v>499</v>
      </c>
      <c r="B64" s="53" t="s">
        <v>494</v>
      </c>
      <c r="C64" s="51" t="s">
        <v>495</v>
      </c>
      <c r="D64" s="51" t="s">
        <v>500</v>
      </c>
      <c r="E64" s="51" t="s">
        <v>419</v>
      </c>
      <c r="F64" s="51" t="s">
        <v>501</v>
      </c>
      <c r="G64" s="51" t="s">
        <v>7</v>
      </c>
      <c r="H64" s="51" t="s">
        <v>500</v>
      </c>
      <c r="I64" s="51" t="s">
        <v>418</v>
      </c>
      <c r="J64" s="51" t="s">
        <v>422</v>
      </c>
      <c r="K64" s="51" t="s">
        <v>423</v>
      </c>
      <c r="L64" s="54">
        <v>11968.92</v>
      </c>
      <c r="M64" s="54"/>
      <c r="N64" s="54"/>
      <c r="O64" s="47"/>
    </row>
    <row r="65" spans="1:15" ht="16.5" customHeight="1">
      <c r="A65" s="52" t="s">
        <v>502</v>
      </c>
      <c r="B65" s="53" t="s">
        <v>494</v>
      </c>
      <c r="C65" s="51" t="s">
        <v>495</v>
      </c>
      <c r="D65" s="51" t="s">
        <v>503</v>
      </c>
      <c r="E65" s="51" t="s">
        <v>419</v>
      </c>
      <c r="F65" s="51" t="s">
        <v>504</v>
      </c>
      <c r="G65" s="51" t="s">
        <v>7</v>
      </c>
      <c r="H65" s="51" t="s">
        <v>503</v>
      </c>
      <c r="I65" s="51" t="s">
        <v>418</v>
      </c>
      <c r="J65" s="51" t="s">
        <v>422</v>
      </c>
      <c r="K65" s="51" t="s">
        <v>423</v>
      </c>
      <c r="L65" s="54">
        <v>30000</v>
      </c>
      <c r="M65" s="54"/>
      <c r="N65" s="54"/>
      <c r="O65" s="47"/>
    </row>
    <row r="66" spans="1:15" ht="17.25" customHeight="1">
      <c r="A66" s="52" t="s">
        <v>505</v>
      </c>
      <c r="B66" s="53" t="s">
        <v>506</v>
      </c>
      <c r="C66" s="51" t="s">
        <v>418</v>
      </c>
      <c r="D66" s="51" t="s">
        <v>418</v>
      </c>
      <c r="E66" s="51" t="s">
        <v>419</v>
      </c>
      <c r="F66" s="51" t="s">
        <v>420</v>
      </c>
      <c r="G66" s="51" t="s">
        <v>421</v>
      </c>
      <c r="H66" s="51" t="s">
        <v>418</v>
      </c>
      <c r="I66" s="51" t="s">
        <v>418</v>
      </c>
      <c r="J66" s="51" t="s">
        <v>422</v>
      </c>
      <c r="K66" s="51" t="s">
        <v>423</v>
      </c>
      <c r="L66" s="54">
        <v>51626569.64</v>
      </c>
      <c r="M66" s="54">
        <v>39092039</v>
      </c>
      <c r="N66" s="54">
        <v>39092039</v>
      </c>
      <c r="O66" s="47"/>
    </row>
    <row r="67" spans="1:15" ht="18" customHeight="1">
      <c r="A67" s="52" t="s">
        <v>507</v>
      </c>
      <c r="B67" s="53" t="s">
        <v>508</v>
      </c>
      <c r="C67" s="51" t="s">
        <v>509</v>
      </c>
      <c r="D67" s="51" t="s">
        <v>418</v>
      </c>
      <c r="E67" s="51" t="s">
        <v>419</v>
      </c>
      <c r="F67" s="51" t="s">
        <v>420</v>
      </c>
      <c r="G67" s="51" t="s">
        <v>421</v>
      </c>
      <c r="H67" s="51" t="s">
        <v>418</v>
      </c>
      <c r="I67" s="51" t="s">
        <v>418</v>
      </c>
      <c r="J67" s="51" t="s">
        <v>422</v>
      </c>
      <c r="K67" s="51" t="s">
        <v>423</v>
      </c>
      <c r="L67" s="54">
        <v>44305344.79</v>
      </c>
      <c r="M67" s="54">
        <v>33042039</v>
      </c>
      <c r="N67" s="54">
        <v>33042039</v>
      </c>
      <c r="O67" s="47"/>
    </row>
    <row r="68" spans="1:15" ht="18.75" customHeight="1">
      <c r="A68" s="52" t="s">
        <v>510</v>
      </c>
      <c r="B68" s="53" t="s">
        <v>508</v>
      </c>
      <c r="C68" s="51" t="s">
        <v>509</v>
      </c>
      <c r="D68" s="51" t="s">
        <v>511</v>
      </c>
      <c r="E68" s="51" t="s">
        <v>457</v>
      </c>
      <c r="F68" s="51" t="s">
        <v>420</v>
      </c>
      <c r="G68" s="51" t="s">
        <v>10</v>
      </c>
      <c r="H68" s="51" t="s">
        <v>511</v>
      </c>
      <c r="I68" s="51" t="s">
        <v>418</v>
      </c>
      <c r="J68" s="51" t="s">
        <v>422</v>
      </c>
      <c r="K68" s="51" t="s">
        <v>423</v>
      </c>
      <c r="L68" s="54">
        <v>2040000</v>
      </c>
      <c r="M68" s="54">
        <v>2040000</v>
      </c>
      <c r="N68" s="54">
        <v>2040000</v>
      </c>
      <c r="O68" s="47"/>
    </row>
    <row r="69" spans="1:15" ht="18" customHeight="1">
      <c r="A69" s="52" t="s">
        <v>510</v>
      </c>
      <c r="B69" s="53" t="s">
        <v>508</v>
      </c>
      <c r="C69" s="51" t="s">
        <v>509</v>
      </c>
      <c r="D69" s="51" t="s">
        <v>511</v>
      </c>
      <c r="E69" s="51" t="s">
        <v>458</v>
      </c>
      <c r="F69" s="51" t="s">
        <v>420</v>
      </c>
      <c r="G69" s="51" t="s">
        <v>10</v>
      </c>
      <c r="H69" s="51" t="s">
        <v>511</v>
      </c>
      <c r="I69" s="51" t="s">
        <v>418</v>
      </c>
      <c r="J69" s="51" t="s">
        <v>422</v>
      </c>
      <c r="K69" s="51" t="s">
        <v>423</v>
      </c>
      <c r="L69" s="54">
        <v>260000</v>
      </c>
      <c r="M69" s="54">
        <v>260000</v>
      </c>
      <c r="N69" s="54">
        <v>260000</v>
      </c>
      <c r="O69" s="47"/>
    </row>
    <row r="70" spans="1:15" ht="17.25" customHeight="1">
      <c r="A70" s="52" t="s">
        <v>512</v>
      </c>
      <c r="B70" s="53" t="s">
        <v>508</v>
      </c>
      <c r="C70" s="51" t="s">
        <v>509</v>
      </c>
      <c r="D70" s="51" t="s">
        <v>513</v>
      </c>
      <c r="E70" s="51" t="s">
        <v>456</v>
      </c>
      <c r="F70" s="51" t="s">
        <v>420</v>
      </c>
      <c r="G70" s="51" t="s">
        <v>10</v>
      </c>
      <c r="H70" s="51" t="s">
        <v>513</v>
      </c>
      <c r="I70" s="51" t="s">
        <v>418</v>
      </c>
      <c r="J70" s="51" t="s">
        <v>422</v>
      </c>
      <c r="K70" s="51" t="s">
        <v>423</v>
      </c>
      <c r="L70" s="54">
        <v>3603490</v>
      </c>
      <c r="M70" s="54"/>
      <c r="N70" s="54"/>
      <c r="O70" s="47"/>
    </row>
    <row r="71" spans="1:15" ht="21" customHeight="1">
      <c r="A71" s="52" t="s">
        <v>514</v>
      </c>
      <c r="B71" s="53" t="s">
        <v>508</v>
      </c>
      <c r="C71" s="51" t="s">
        <v>509</v>
      </c>
      <c r="D71" s="51" t="s">
        <v>515</v>
      </c>
      <c r="E71" s="51" t="s">
        <v>419</v>
      </c>
      <c r="F71" s="51" t="s">
        <v>516</v>
      </c>
      <c r="G71" s="51" t="s">
        <v>7</v>
      </c>
      <c r="H71" s="51" t="s">
        <v>515</v>
      </c>
      <c r="I71" s="51" t="s">
        <v>418</v>
      </c>
      <c r="J71" s="51" t="s">
        <v>422</v>
      </c>
      <c r="K71" s="51" t="s">
        <v>423</v>
      </c>
      <c r="L71" s="54">
        <v>18324.84</v>
      </c>
      <c r="M71" s="54"/>
      <c r="N71" s="54"/>
      <c r="O71" s="47"/>
    </row>
    <row r="72" spans="1:15" ht="18.75" customHeight="1">
      <c r="A72" s="52" t="s">
        <v>510</v>
      </c>
      <c r="B72" s="53" t="s">
        <v>508</v>
      </c>
      <c r="C72" s="51" t="s">
        <v>509</v>
      </c>
      <c r="D72" s="51" t="s">
        <v>511</v>
      </c>
      <c r="E72" s="51" t="s">
        <v>419</v>
      </c>
      <c r="F72" s="51" t="s">
        <v>517</v>
      </c>
      <c r="G72" s="51" t="s">
        <v>7</v>
      </c>
      <c r="H72" s="51" t="s">
        <v>511</v>
      </c>
      <c r="I72" s="51" t="s">
        <v>418</v>
      </c>
      <c r="J72" s="51" t="s">
        <v>422</v>
      </c>
      <c r="K72" s="51" t="s">
        <v>423</v>
      </c>
      <c r="L72" s="54">
        <v>10285010.58</v>
      </c>
      <c r="M72" s="54">
        <v>9078139</v>
      </c>
      <c r="N72" s="54">
        <v>9078139</v>
      </c>
      <c r="O72" s="47"/>
    </row>
    <row r="73" spans="1:15" ht="16.5" customHeight="1">
      <c r="A73" s="52" t="s">
        <v>518</v>
      </c>
      <c r="B73" s="53" t="s">
        <v>508</v>
      </c>
      <c r="C73" s="51" t="s">
        <v>509</v>
      </c>
      <c r="D73" s="51" t="s">
        <v>519</v>
      </c>
      <c r="E73" s="51" t="s">
        <v>443</v>
      </c>
      <c r="F73" s="51" t="s">
        <v>520</v>
      </c>
      <c r="G73" s="51" t="s">
        <v>9</v>
      </c>
      <c r="H73" s="51" t="s">
        <v>519</v>
      </c>
      <c r="I73" s="51" t="s">
        <v>418</v>
      </c>
      <c r="J73" s="51" t="s">
        <v>422</v>
      </c>
      <c r="K73" s="51" t="s">
        <v>423</v>
      </c>
      <c r="L73" s="54">
        <v>367820</v>
      </c>
      <c r="M73" s="54">
        <v>403200</v>
      </c>
      <c r="N73" s="54">
        <v>403200</v>
      </c>
      <c r="O73" s="47"/>
    </row>
    <row r="74" spans="1:15" ht="15.75" customHeight="1">
      <c r="A74" s="52" t="s">
        <v>521</v>
      </c>
      <c r="B74" s="53" t="s">
        <v>508</v>
      </c>
      <c r="C74" s="51" t="s">
        <v>509</v>
      </c>
      <c r="D74" s="51" t="s">
        <v>522</v>
      </c>
      <c r="E74" s="51" t="s">
        <v>443</v>
      </c>
      <c r="F74" s="51" t="s">
        <v>523</v>
      </c>
      <c r="G74" s="51" t="s">
        <v>9</v>
      </c>
      <c r="H74" s="51" t="s">
        <v>522</v>
      </c>
      <c r="I74" s="51" t="s">
        <v>418</v>
      </c>
      <c r="J74" s="51" t="s">
        <v>422</v>
      </c>
      <c r="K74" s="51" t="s">
        <v>423</v>
      </c>
      <c r="L74" s="54">
        <v>1174416.98</v>
      </c>
      <c r="M74" s="54">
        <v>1174682.31</v>
      </c>
      <c r="N74" s="54">
        <v>1174682.31</v>
      </c>
      <c r="O74" s="47"/>
    </row>
    <row r="75" spans="1:15" ht="33.75">
      <c r="A75" s="52" t="s">
        <v>524</v>
      </c>
      <c r="B75" s="53" t="s">
        <v>508</v>
      </c>
      <c r="C75" s="51" t="s">
        <v>509</v>
      </c>
      <c r="D75" s="51" t="s">
        <v>525</v>
      </c>
      <c r="E75" s="51" t="s">
        <v>443</v>
      </c>
      <c r="F75" s="51" t="s">
        <v>526</v>
      </c>
      <c r="G75" s="51" t="s">
        <v>9</v>
      </c>
      <c r="H75" s="51" t="s">
        <v>525</v>
      </c>
      <c r="I75" s="51" t="s">
        <v>418</v>
      </c>
      <c r="J75" s="51" t="s">
        <v>422</v>
      </c>
      <c r="K75" s="51" t="s">
        <v>423</v>
      </c>
      <c r="L75" s="54">
        <v>189636.73</v>
      </c>
      <c r="M75" s="54"/>
      <c r="N75" s="54"/>
      <c r="O75" s="47"/>
    </row>
    <row r="76" spans="1:15" ht="12.75">
      <c r="A76" s="52" t="s">
        <v>514</v>
      </c>
      <c r="B76" s="53" t="s">
        <v>508</v>
      </c>
      <c r="C76" s="51" t="s">
        <v>509</v>
      </c>
      <c r="D76" s="51" t="s">
        <v>515</v>
      </c>
      <c r="E76" s="51" t="s">
        <v>443</v>
      </c>
      <c r="F76" s="51" t="s">
        <v>527</v>
      </c>
      <c r="G76" s="51" t="s">
        <v>9</v>
      </c>
      <c r="H76" s="51" t="s">
        <v>515</v>
      </c>
      <c r="I76" s="51" t="s">
        <v>418</v>
      </c>
      <c r="J76" s="51" t="s">
        <v>422</v>
      </c>
      <c r="K76" s="51" t="s">
        <v>423</v>
      </c>
      <c r="L76" s="54">
        <v>6763359.54</v>
      </c>
      <c r="M76" s="54">
        <v>5480894.29</v>
      </c>
      <c r="N76" s="54">
        <v>5480894.29</v>
      </c>
      <c r="O76" s="47"/>
    </row>
    <row r="77" spans="1:15" ht="12.75">
      <c r="A77" s="52" t="s">
        <v>510</v>
      </c>
      <c r="B77" s="53" t="s">
        <v>508</v>
      </c>
      <c r="C77" s="51" t="s">
        <v>509</v>
      </c>
      <c r="D77" s="51" t="s">
        <v>511</v>
      </c>
      <c r="E77" s="51" t="s">
        <v>443</v>
      </c>
      <c r="F77" s="51" t="s">
        <v>528</v>
      </c>
      <c r="G77" s="51" t="s">
        <v>9</v>
      </c>
      <c r="H77" s="51" t="s">
        <v>511</v>
      </c>
      <c r="I77" s="51" t="s">
        <v>418</v>
      </c>
      <c r="J77" s="51" t="s">
        <v>422</v>
      </c>
      <c r="K77" s="51" t="s">
        <v>423</v>
      </c>
      <c r="L77" s="54">
        <v>14427547.62</v>
      </c>
      <c r="M77" s="54">
        <v>14202123.4</v>
      </c>
      <c r="N77" s="54">
        <v>14202123.4</v>
      </c>
      <c r="O77" s="47"/>
    </row>
    <row r="78" spans="1:15" ht="12.75">
      <c r="A78" s="52" t="s">
        <v>529</v>
      </c>
      <c r="B78" s="53" t="s">
        <v>508</v>
      </c>
      <c r="C78" s="51" t="s">
        <v>509</v>
      </c>
      <c r="D78" s="51" t="s">
        <v>530</v>
      </c>
      <c r="E78" s="51" t="s">
        <v>443</v>
      </c>
      <c r="F78" s="51" t="s">
        <v>531</v>
      </c>
      <c r="G78" s="51" t="s">
        <v>9</v>
      </c>
      <c r="H78" s="51" t="s">
        <v>530</v>
      </c>
      <c r="I78" s="51" t="s">
        <v>418</v>
      </c>
      <c r="J78" s="51" t="s">
        <v>422</v>
      </c>
      <c r="K78" s="51" t="s">
        <v>423</v>
      </c>
      <c r="L78" s="54">
        <v>155246</v>
      </c>
      <c r="M78" s="54"/>
      <c r="N78" s="54"/>
      <c r="O78" s="47"/>
    </row>
    <row r="79" spans="1:15" ht="12.75">
      <c r="A79" s="52" t="s">
        <v>512</v>
      </c>
      <c r="B79" s="53" t="s">
        <v>508</v>
      </c>
      <c r="C79" s="51" t="s">
        <v>509</v>
      </c>
      <c r="D79" s="51" t="s">
        <v>513</v>
      </c>
      <c r="E79" s="51" t="s">
        <v>443</v>
      </c>
      <c r="F79" s="51" t="s">
        <v>532</v>
      </c>
      <c r="G79" s="51" t="s">
        <v>9</v>
      </c>
      <c r="H79" s="51" t="s">
        <v>513</v>
      </c>
      <c r="I79" s="51" t="s">
        <v>418</v>
      </c>
      <c r="J79" s="51" t="s">
        <v>422</v>
      </c>
      <c r="K79" s="51" t="s">
        <v>423</v>
      </c>
      <c r="L79" s="54">
        <v>217373.5</v>
      </c>
      <c r="M79" s="54"/>
      <c r="N79" s="54"/>
      <c r="O79" s="47"/>
    </row>
    <row r="80" spans="1:15" ht="12.75">
      <c r="A80" s="52" t="s">
        <v>533</v>
      </c>
      <c r="B80" s="53" t="s">
        <v>508</v>
      </c>
      <c r="C80" s="51" t="s">
        <v>509</v>
      </c>
      <c r="D80" s="51" t="s">
        <v>534</v>
      </c>
      <c r="E80" s="51" t="s">
        <v>443</v>
      </c>
      <c r="F80" s="51" t="s">
        <v>535</v>
      </c>
      <c r="G80" s="51" t="s">
        <v>9</v>
      </c>
      <c r="H80" s="51" t="s">
        <v>534</v>
      </c>
      <c r="I80" s="51" t="s">
        <v>418</v>
      </c>
      <c r="J80" s="51" t="s">
        <v>422</v>
      </c>
      <c r="K80" s="51" t="s">
        <v>423</v>
      </c>
      <c r="L80" s="54">
        <v>10638</v>
      </c>
      <c r="M80" s="54"/>
      <c r="N80" s="54"/>
      <c r="O80" s="47"/>
    </row>
    <row r="81" spans="1:15" ht="12.75">
      <c r="A81" s="52" t="s">
        <v>512</v>
      </c>
      <c r="B81" s="53" t="s">
        <v>508</v>
      </c>
      <c r="C81" s="51" t="s">
        <v>509</v>
      </c>
      <c r="D81" s="51" t="s">
        <v>513</v>
      </c>
      <c r="E81" s="51" t="s">
        <v>445</v>
      </c>
      <c r="F81" s="51" t="s">
        <v>536</v>
      </c>
      <c r="G81" s="51" t="s">
        <v>9</v>
      </c>
      <c r="H81" s="51" t="s">
        <v>513</v>
      </c>
      <c r="I81" s="51" t="s">
        <v>418</v>
      </c>
      <c r="J81" s="51" t="s">
        <v>422</v>
      </c>
      <c r="K81" s="51" t="s">
        <v>423</v>
      </c>
      <c r="L81" s="54">
        <v>1589481</v>
      </c>
      <c r="M81" s="54"/>
      <c r="N81" s="54"/>
      <c r="O81" s="47"/>
    </row>
    <row r="82" spans="1:15" ht="12.75">
      <c r="A82" s="52" t="s">
        <v>533</v>
      </c>
      <c r="B82" s="53" t="s">
        <v>508</v>
      </c>
      <c r="C82" s="51" t="s">
        <v>509</v>
      </c>
      <c r="D82" s="51" t="s">
        <v>534</v>
      </c>
      <c r="E82" s="51" t="s">
        <v>445</v>
      </c>
      <c r="F82" s="51" t="s">
        <v>537</v>
      </c>
      <c r="G82" s="51" t="s">
        <v>9</v>
      </c>
      <c r="H82" s="51" t="s">
        <v>534</v>
      </c>
      <c r="I82" s="51" t="s">
        <v>418</v>
      </c>
      <c r="J82" s="51" t="s">
        <v>422</v>
      </c>
      <c r="K82" s="51" t="s">
        <v>423</v>
      </c>
      <c r="L82" s="54">
        <v>3203000</v>
      </c>
      <c r="M82" s="54">
        <v>403000</v>
      </c>
      <c r="N82" s="54">
        <v>403000</v>
      </c>
      <c r="O82" s="47"/>
    </row>
    <row r="83" spans="1:15" ht="21" customHeight="1">
      <c r="A83" s="52" t="s">
        <v>538</v>
      </c>
      <c r="B83" s="53" t="s">
        <v>539</v>
      </c>
      <c r="C83" s="51" t="s">
        <v>540</v>
      </c>
      <c r="D83" s="51" t="s">
        <v>418</v>
      </c>
      <c r="E83" s="51" t="s">
        <v>419</v>
      </c>
      <c r="F83" s="51" t="s">
        <v>420</v>
      </c>
      <c r="G83" s="51" t="s">
        <v>421</v>
      </c>
      <c r="H83" s="51" t="s">
        <v>418</v>
      </c>
      <c r="I83" s="51" t="s">
        <v>418</v>
      </c>
      <c r="J83" s="51" t="s">
        <v>422</v>
      </c>
      <c r="K83" s="51" t="s">
        <v>423</v>
      </c>
      <c r="L83" s="54">
        <v>7321224.85</v>
      </c>
      <c r="M83" s="54">
        <v>6050000</v>
      </c>
      <c r="N83" s="54">
        <v>6050000</v>
      </c>
      <c r="O83" s="47"/>
    </row>
    <row r="84" spans="1:15" ht="16.5" customHeight="1">
      <c r="A84" s="52" t="s">
        <v>521</v>
      </c>
      <c r="B84" s="53" t="s">
        <v>539</v>
      </c>
      <c r="C84" s="51" t="s">
        <v>540</v>
      </c>
      <c r="D84" s="51" t="s">
        <v>522</v>
      </c>
      <c r="E84" s="51" t="s">
        <v>419</v>
      </c>
      <c r="F84" s="51" t="s">
        <v>541</v>
      </c>
      <c r="G84" s="51" t="s">
        <v>7</v>
      </c>
      <c r="H84" s="51" t="s">
        <v>522</v>
      </c>
      <c r="I84" s="51" t="s">
        <v>418</v>
      </c>
      <c r="J84" s="51" t="s">
        <v>422</v>
      </c>
      <c r="K84" s="51" t="s">
        <v>423</v>
      </c>
      <c r="L84" s="54">
        <v>729.72</v>
      </c>
      <c r="M84" s="54"/>
      <c r="N84" s="54"/>
      <c r="O84" s="47"/>
    </row>
    <row r="85" spans="1:15" ht="20.25" customHeight="1">
      <c r="A85" s="52" t="s">
        <v>521</v>
      </c>
      <c r="B85" s="53" t="s">
        <v>539</v>
      </c>
      <c r="C85" s="51" t="s">
        <v>540</v>
      </c>
      <c r="D85" s="51" t="s">
        <v>522</v>
      </c>
      <c r="E85" s="51" t="s">
        <v>443</v>
      </c>
      <c r="F85" s="51" t="s">
        <v>523</v>
      </c>
      <c r="G85" s="51" t="s">
        <v>9</v>
      </c>
      <c r="H85" s="51" t="s">
        <v>522</v>
      </c>
      <c r="I85" s="51" t="s">
        <v>418</v>
      </c>
      <c r="J85" s="51" t="s">
        <v>422</v>
      </c>
      <c r="K85" s="51" t="s">
        <v>423</v>
      </c>
      <c r="L85" s="54">
        <v>7320495.13</v>
      </c>
      <c r="M85" s="54">
        <v>6050000</v>
      </c>
      <c r="N85" s="54">
        <v>6050000</v>
      </c>
      <c r="O85" s="47"/>
    </row>
    <row r="86" spans="1:15" ht="18" customHeight="1">
      <c r="A86" s="48" t="s">
        <v>542</v>
      </c>
      <c r="B86" s="49" t="s">
        <v>543</v>
      </c>
      <c r="C86" s="50" t="s">
        <v>544</v>
      </c>
      <c r="D86" s="51" t="s">
        <v>418</v>
      </c>
      <c r="E86" s="51" t="s">
        <v>419</v>
      </c>
      <c r="F86" s="51" t="s">
        <v>420</v>
      </c>
      <c r="G86" s="51" t="s">
        <v>421</v>
      </c>
      <c r="H86" s="51" t="s">
        <v>418</v>
      </c>
      <c r="I86" s="51" t="s">
        <v>544</v>
      </c>
      <c r="J86" s="51" t="s">
        <v>422</v>
      </c>
      <c r="K86" s="51" t="s">
        <v>423</v>
      </c>
      <c r="L86" s="46"/>
      <c r="M86" s="46"/>
      <c r="N86" s="46"/>
      <c r="O86" s="47"/>
    </row>
    <row r="87" spans="1:15" ht="18.75" customHeight="1">
      <c r="A87" s="48" t="s">
        <v>545</v>
      </c>
      <c r="B87" s="49" t="s">
        <v>546</v>
      </c>
      <c r="C87" s="50" t="s">
        <v>418</v>
      </c>
      <c r="D87" s="51" t="s">
        <v>418</v>
      </c>
      <c r="E87" s="51" t="s">
        <v>419</v>
      </c>
      <c r="F87" s="51" t="s">
        <v>420</v>
      </c>
      <c r="G87" s="51" t="s">
        <v>421</v>
      </c>
      <c r="H87" s="51" t="s">
        <v>418</v>
      </c>
      <c r="I87" s="51" t="s">
        <v>418</v>
      </c>
      <c r="J87" s="51" t="s">
        <v>422</v>
      </c>
      <c r="K87" s="51" t="s">
        <v>423</v>
      </c>
      <c r="L87" s="46"/>
      <c r="M87" s="46"/>
      <c r="N87" s="46"/>
      <c r="O87" s="47"/>
    </row>
  </sheetData>
  <sheetProtection/>
  <mergeCells count="32"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N2:O2"/>
    <mergeCell ref="N4:O4"/>
    <mergeCell ref="N6:O6"/>
    <mergeCell ref="M3:O3"/>
    <mergeCell ref="M5:O5"/>
    <mergeCell ref="M7:O7"/>
    <mergeCell ref="A3:C3"/>
    <mergeCell ref="A4:C4"/>
    <mergeCell ref="A5:C5"/>
    <mergeCell ref="A6:C6"/>
    <mergeCell ref="A7:C7"/>
    <mergeCell ref="B16:L1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3"/>
  <sheetViews>
    <sheetView zoomScaleSheetLayoutView="100" zoomScalePageLayoutView="0" workbookViewId="0" topLeftCell="A28">
      <selection activeCell="BQ46" sqref="BQ46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30" t="s">
        <v>206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431"/>
      <c r="CG2" s="431"/>
      <c r="CH2" s="431"/>
      <c r="CI2" s="431"/>
      <c r="CJ2" s="431"/>
      <c r="CK2" s="431"/>
      <c r="CL2" s="431"/>
      <c r="CM2" s="431"/>
      <c r="CN2" s="431"/>
      <c r="CO2" s="431"/>
      <c r="CP2" s="431"/>
      <c r="CQ2" s="431"/>
      <c r="CR2" s="431"/>
      <c r="CS2" s="431"/>
      <c r="CT2" s="431"/>
      <c r="CU2" s="431"/>
      <c r="CV2" s="431"/>
      <c r="CW2" s="431"/>
      <c r="CX2" s="431"/>
      <c r="CY2" s="431"/>
      <c r="CZ2" s="431"/>
      <c r="DA2" s="431"/>
      <c r="DB2" s="431"/>
      <c r="DC2" s="431"/>
      <c r="DD2" s="431"/>
      <c r="DE2" s="431"/>
      <c r="DF2" s="431"/>
      <c r="DG2" s="431"/>
      <c r="DH2" s="431"/>
      <c r="DI2" s="431"/>
      <c r="DJ2" s="431"/>
      <c r="DK2" s="431"/>
      <c r="DL2" s="431"/>
      <c r="DM2" s="431"/>
      <c r="DN2" s="431"/>
      <c r="DO2" s="431"/>
      <c r="DP2" s="431"/>
      <c r="DQ2" s="431"/>
      <c r="DR2" s="431"/>
      <c r="DS2" s="431"/>
      <c r="DT2" s="431"/>
      <c r="DU2" s="431"/>
      <c r="DV2" s="431"/>
      <c r="DW2" s="431"/>
      <c r="DX2" s="431"/>
      <c r="DY2" s="431"/>
      <c r="DZ2" s="431"/>
      <c r="EA2" s="431"/>
      <c r="EB2" s="431"/>
      <c r="EC2" s="431"/>
      <c r="ED2" s="431"/>
      <c r="EE2" s="431"/>
      <c r="EF2" s="431"/>
      <c r="EG2" s="431"/>
      <c r="EH2" s="431"/>
    </row>
    <row r="3" ht="10.5" customHeight="1"/>
    <row r="4" spans="1:138" s="25" customFormat="1" ht="73.5" customHeight="1">
      <c r="A4" s="420" t="s">
        <v>3</v>
      </c>
      <c r="B4" s="421"/>
      <c r="C4" s="421"/>
      <c r="D4" s="421"/>
      <c r="E4" s="421"/>
      <c r="F4" s="425"/>
      <c r="G4" s="421" t="s">
        <v>21</v>
      </c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5"/>
      <c r="Z4" s="420" t="s">
        <v>171</v>
      </c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5"/>
      <c r="AN4" s="420" t="s">
        <v>103</v>
      </c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5"/>
      <c r="BB4" s="420" t="s">
        <v>118</v>
      </c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0" t="s">
        <v>193</v>
      </c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5"/>
      <c r="CD4" s="420" t="s">
        <v>133</v>
      </c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5"/>
      <c r="CR4" s="420" t="s">
        <v>138</v>
      </c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7" t="s">
        <v>18</v>
      </c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9"/>
    </row>
    <row r="5" spans="1:138" s="25" customFormat="1" ht="27" customHeight="1">
      <c r="A5" s="422"/>
      <c r="B5" s="423"/>
      <c r="C5" s="423"/>
      <c r="D5" s="423"/>
      <c r="E5" s="423"/>
      <c r="F5" s="426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6"/>
      <c r="Z5" s="422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6"/>
      <c r="AN5" s="422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6"/>
      <c r="BB5" s="422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2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6"/>
      <c r="CD5" s="422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6"/>
      <c r="CR5" s="422"/>
      <c r="CS5" s="423"/>
      <c r="CT5" s="423"/>
      <c r="CU5" s="423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7" t="s">
        <v>2</v>
      </c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9"/>
      <c r="DV5" s="427" t="s">
        <v>33</v>
      </c>
      <c r="DW5" s="428"/>
      <c r="DX5" s="428"/>
      <c r="DY5" s="428"/>
      <c r="DZ5" s="428"/>
      <c r="EA5" s="428"/>
      <c r="EB5" s="428"/>
      <c r="EC5" s="428"/>
      <c r="ED5" s="428"/>
      <c r="EE5" s="428"/>
      <c r="EF5" s="428"/>
      <c r="EG5" s="428"/>
      <c r="EH5" s="429"/>
    </row>
    <row r="6" spans="1:138" s="23" customFormat="1" ht="12.75">
      <c r="A6" s="397">
        <v>1</v>
      </c>
      <c r="B6" s="398"/>
      <c r="C6" s="398"/>
      <c r="D6" s="398"/>
      <c r="E6" s="398"/>
      <c r="F6" s="399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9"/>
      <c r="Z6" s="397">
        <v>3</v>
      </c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9"/>
      <c r="AN6" s="397">
        <v>4</v>
      </c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9"/>
      <c r="BB6" s="397">
        <v>5</v>
      </c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7">
        <v>6</v>
      </c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9"/>
      <c r="CD6" s="397">
        <v>7</v>
      </c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9"/>
      <c r="CR6" s="397">
        <v>8</v>
      </c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7">
        <v>9</v>
      </c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9"/>
      <c r="DV6" s="397">
        <v>10</v>
      </c>
      <c r="DW6" s="398"/>
      <c r="DX6" s="398"/>
      <c r="DY6" s="398"/>
      <c r="DZ6" s="398"/>
      <c r="EA6" s="398"/>
      <c r="EB6" s="398"/>
      <c r="EC6" s="398"/>
      <c r="ED6" s="398"/>
      <c r="EE6" s="398"/>
      <c r="EF6" s="398"/>
      <c r="EG6" s="398"/>
      <c r="EH6" s="399"/>
    </row>
    <row r="7" spans="1:138" s="24" customFormat="1" ht="93" customHeight="1">
      <c r="A7" s="329" t="s">
        <v>6</v>
      </c>
      <c r="B7" s="330"/>
      <c r="C7" s="330"/>
      <c r="D7" s="330"/>
      <c r="E7" s="330"/>
      <c r="F7" s="331"/>
      <c r="G7" s="403" t="s">
        <v>104</v>
      </c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4"/>
      <c r="Z7" s="220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2"/>
      <c r="AN7" s="220" t="s">
        <v>1</v>
      </c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2"/>
      <c r="BB7" s="220" t="s">
        <v>1</v>
      </c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0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2"/>
      <c r="CD7" s="220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2"/>
      <c r="CR7" s="220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220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2"/>
      <c r="DV7" s="220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2"/>
    </row>
    <row r="8" spans="1:138" s="24" customFormat="1" ht="12.75">
      <c r="A8" s="329" t="s">
        <v>22</v>
      </c>
      <c r="B8" s="330"/>
      <c r="C8" s="330"/>
      <c r="D8" s="330"/>
      <c r="E8" s="330"/>
      <c r="F8" s="331"/>
      <c r="G8" s="403" t="s">
        <v>53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4"/>
      <c r="Z8" s="220" t="s">
        <v>1</v>
      </c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2"/>
      <c r="AN8" s="220" t="s">
        <v>1</v>
      </c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  <c r="BB8" s="220" t="s">
        <v>1</v>
      </c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0" t="s">
        <v>1</v>
      </c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2"/>
      <c r="CD8" s="220" t="s">
        <v>1</v>
      </c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2"/>
      <c r="CR8" s="220" t="s">
        <v>1</v>
      </c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0" t="s">
        <v>1</v>
      </c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2"/>
      <c r="DV8" s="220" t="s">
        <v>1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2"/>
    </row>
    <row r="9" spans="1:138" s="24" customFormat="1" ht="12.75">
      <c r="A9" s="329"/>
      <c r="B9" s="330"/>
      <c r="C9" s="330"/>
      <c r="D9" s="330"/>
      <c r="E9" s="330"/>
      <c r="F9" s="331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4"/>
      <c r="Z9" s="220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2"/>
      <c r="AN9" s="220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2"/>
      <c r="BB9" s="220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0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2"/>
      <c r="CD9" s="220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2"/>
      <c r="CR9" s="220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220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2"/>
      <c r="DV9" s="220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2"/>
    </row>
    <row r="10" spans="1:138" s="24" customFormat="1" ht="52.5" customHeight="1">
      <c r="A10" s="329" t="s">
        <v>7</v>
      </c>
      <c r="B10" s="330"/>
      <c r="C10" s="330"/>
      <c r="D10" s="330"/>
      <c r="E10" s="330"/>
      <c r="F10" s="331"/>
      <c r="G10" s="403" t="s">
        <v>106</v>
      </c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4"/>
      <c r="Z10" s="220">
        <v>244</v>
      </c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2"/>
      <c r="AN10" s="220" t="s">
        <v>1</v>
      </c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2"/>
      <c r="BB10" s="220" t="s">
        <v>1</v>
      </c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6">
        <f>BP12+BP13+BP14+BP18+BP15+BP16+BP17</f>
        <v>10522911.26</v>
      </c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2"/>
      <c r="CD10" s="226">
        <f>BP10</f>
        <v>10522911.26</v>
      </c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2"/>
      <c r="CR10" s="220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0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2"/>
      <c r="DV10" s="220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2"/>
    </row>
    <row r="11" spans="1:138" s="24" customFormat="1" ht="13.5" customHeight="1">
      <c r="A11" s="329" t="s">
        <v>25</v>
      </c>
      <c r="B11" s="330"/>
      <c r="C11" s="330"/>
      <c r="D11" s="330"/>
      <c r="E11" s="330"/>
      <c r="F11" s="331"/>
      <c r="G11" s="403" t="s">
        <v>105</v>
      </c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4"/>
      <c r="Z11" s="220" t="s">
        <v>1</v>
      </c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2"/>
      <c r="AN11" s="220" t="s">
        <v>1</v>
      </c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2"/>
      <c r="BB11" s="220" t="s">
        <v>1</v>
      </c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0" t="s">
        <v>1</v>
      </c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2"/>
      <c r="CD11" s="220" t="s">
        <v>1</v>
      </c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2"/>
      <c r="CR11" s="220" t="s">
        <v>1</v>
      </c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0" t="s">
        <v>1</v>
      </c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2"/>
      <c r="DV11" s="220" t="s">
        <v>1</v>
      </c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2"/>
    </row>
    <row r="12" spans="1:138" s="24" customFormat="1" ht="33" customHeight="1">
      <c r="A12" s="329" t="s">
        <v>284</v>
      </c>
      <c r="B12" s="330"/>
      <c r="C12" s="330"/>
      <c r="D12" s="330"/>
      <c r="E12" s="330"/>
      <c r="F12" s="331"/>
      <c r="G12" s="403" t="s">
        <v>227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  <c r="Z12" s="220">
        <v>244</v>
      </c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2"/>
      <c r="AN12" s="220">
        <v>1</v>
      </c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2"/>
      <c r="BB12" s="226">
        <v>688936.22</v>
      </c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26">
        <f>BB12</f>
        <v>688936.22</v>
      </c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7"/>
      <c r="CD12" s="226">
        <f aca="true" t="shared" si="0" ref="CD12:CD17">BP12</f>
        <v>688936.22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7"/>
      <c r="CR12" s="226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22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7"/>
      <c r="DV12" s="22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7"/>
    </row>
    <row r="13" spans="1:138" s="24" customFormat="1" ht="13.5" customHeight="1">
      <c r="A13" s="329" t="s">
        <v>285</v>
      </c>
      <c r="B13" s="330"/>
      <c r="C13" s="330"/>
      <c r="D13" s="330"/>
      <c r="E13" s="330"/>
      <c r="F13" s="331"/>
      <c r="G13" s="403" t="s">
        <v>224</v>
      </c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4"/>
      <c r="Z13" s="220">
        <v>244</v>
      </c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2"/>
      <c r="AN13" s="220">
        <v>1</v>
      </c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2"/>
      <c r="BB13" s="226">
        <v>374038.56</v>
      </c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26">
        <f>BB13</f>
        <v>374038.56</v>
      </c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7"/>
      <c r="CD13" s="226">
        <f t="shared" si="0"/>
        <v>374038.56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7"/>
      <c r="CR13" s="226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  <c r="DI13" s="22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7"/>
      <c r="DV13" s="22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7"/>
    </row>
    <row r="14" spans="1:138" s="24" customFormat="1" ht="13.5" customHeight="1">
      <c r="A14" s="329"/>
      <c r="B14" s="330"/>
      <c r="C14" s="330"/>
      <c r="D14" s="330"/>
      <c r="E14" s="330"/>
      <c r="F14" s="331"/>
      <c r="G14" s="403" t="s">
        <v>225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4"/>
      <c r="Z14" s="220">
        <v>244</v>
      </c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2"/>
      <c r="AN14" s="220">
        <v>1</v>
      </c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2"/>
      <c r="BB14" s="226">
        <v>349907.04</v>
      </c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26">
        <f>BB14</f>
        <v>349907.04</v>
      </c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7"/>
      <c r="CD14" s="226">
        <f t="shared" si="0"/>
        <v>349907.04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7"/>
      <c r="CR14" s="226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22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7"/>
      <c r="DV14" s="22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7"/>
    </row>
    <row r="15" spans="1:138" s="24" customFormat="1" ht="34.5" customHeight="1">
      <c r="A15" s="329" t="s">
        <v>286</v>
      </c>
      <c r="B15" s="330"/>
      <c r="C15" s="330"/>
      <c r="D15" s="330"/>
      <c r="E15" s="330"/>
      <c r="F15" s="331"/>
      <c r="G15" s="403" t="s">
        <v>227</v>
      </c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4"/>
      <c r="Z15" s="220">
        <v>244</v>
      </c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2"/>
      <c r="AN15" s="220">
        <v>1</v>
      </c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2"/>
      <c r="BB15" s="226">
        <v>69043.2</v>
      </c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26">
        <f>BB15</f>
        <v>69043.2</v>
      </c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7"/>
      <c r="CD15" s="226">
        <f t="shared" si="0"/>
        <v>69043.2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7"/>
      <c r="CR15" s="226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22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7"/>
      <c r="DV15" s="22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7"/>
    </row>
    <row r="16" spans="1:138" s="24" customFormat="1" ht="60.75" customHeight="1">
      <c r="A16" s="329" t="s">
        <v>287</v>
      </c>
      <c r="B16" s="330"/>
      <c r="C16" s="330"/>
      <c r="D16" s="330"/>
      <c r="E16" s="330"/>
      <c r="F16" s="331"/>
      <c r="G16" s="403" t="s">
        <v>228</v>
      </c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220">
        <v>244</v>
      </c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2"/>
      <c r="AN16" s="220">
        <v>1</v>
      </c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2"/>
      <c r="BB16" s="226">
        <v>7720339.2</v>
      </c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26">
        <f>BB16</f>
        <v>7720339.2</v>
      </c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7"/>
      <c r="CD16" s="226">
        <f t="shared" si="0"/>
        <v>7720339.2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7"/>
      <c r="CR16" s="226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22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7"/>
      <c r="DV16" s="22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7"/>
    </row>
    <row r="17" spans="1:138" s="24" customFormat="1" ht="60.75" customHeight="1">
      <c r="A17" s="329" t="s">
        <v>288</v>
      </c>
      <c r="B17" s="330"/>
      <c r="C17" s="330"/>
      <c r="D17" s="330"/>
      <c r="E17" s="330"/>
      <c r="F17" s="331"/>
      <c r="G17" s="403" t="s">
        <v>228</v>
      </c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4"/>
      <c r="Z17" s="220">
        <v>244</v>
      </c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2"/>
      <c r="AN17" s="220">
        <v>2</v>
      </c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2"/>
      <c r="BB17" s="226">
        <v>362530.56</v>
      </c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26">
        <f>AN17*BB17</f>
        <v>725061.12</v>
      </c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7"/>
      <c r="CD17" s="226">
        <f t="shared" si="0"/>
        <v>725061.12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7"/>
      <c r="CR17" s="226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22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7"/>
      <c r="DV17" s="22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7"/>
    </row>
    <row r="18" spans="1:138" s="24" customFormat="1" ht="60.75" customHeight="1">
      <c r="A18" s="329" t="s">
        <v>306</v>
      </c>
      <c r="B18" s="330"/>
      <c r="C18" s="330"/>
      <c r="D18" s="330"/>
      <c r="E18" s="330"/>
      <c r="F18" s="331"/>
      <c r="G18" s="403" t="s">
        <v>264</v>
      </c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  <c r="Z18" s="220">
        <v>244</v>
      </c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2"/>
      <c r="AN18" s="220">
        <v>2</v>
      </c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2"/>
      <c r="BB18" s="226">
        <v>297792.96</v>
      </c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26">
        <f>AN18*BB18</f>
        <v>595585.92</v>
      </c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7"/>
      <c r="CD18" s="226">
        <f>BP18</f>
        <v>595585.92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7"/>
      <c r="CR18" s="226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22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7"/>
      <c r="DV18" s="22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7"/>
    </row>
    <row r="19" spans="1:138" s="24" customFormat="1" ht="13.5" customHeight="1">
      <c r="A19" s="329"/>
      <c r="B19" s="330"/>
      <c r="C19" s="330"/>
      <c r="D19" s="330"/>
      <c r="E19" s="330"/>
      <c r="F19" s="331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4"/>
      <c r="Z19" s="220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2"/>
      <c r="AN19" s="220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2"/>
      <c r="BB19" s="22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2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7"/>
      <c r="CD19" s="22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7"/>
      <c r="CR19" s="226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  <c r="DI19" s="22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7"/>
      <c r="DV19" s="22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7"/>
    </row>
    <row r="20" spans="1:138" s="24" customFormat="1" ht="66" customHeight="1">
      <c r="A20" s="329" t="s">
        <v>8</v>
      </c>
      <c r="B20" s="330"/>
      <c r="C20" s="330"/>
      <c r="D20" s="330"/>
      <c r="E20" s="330"/>
      <c r="F20" s="331"/>
      <c r="G20" s="403" t="s">
        <v>107</v>
      </c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  <c r="Z20" s="220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2"/>
      <c r="AN20" s="220" t="s">
        <v>1</v>
      </c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220" t="s">
        <v>1</v>
      </c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6">
        <f>BP21</f>
        <v>223200</v>
      </c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2"/>
      <c r="CD20" s="226">
        <f>CD21</f>
        <v>223200</v>
      </c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2"/>
      <c r="CR20" s="220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4"/>
      <c r="DD20" s="424"/>
      <c r="DE20" s="424"/>
      <c r="DF20" s="424"/>
      <c r="DG20" s="424"/>
      <c r="DH20" s="424"/>
      <c r="DI20" s="220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2"/>
      <c r="DV20" s="220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2"/>
    </row>
    <row r="21" spans="1:138" s="24" customFormat="1" ht="52.5" customHeight="1">
      <c r="A21" s="329" t="s">
        <v>11</v>
      </c>
      <c r="B21" s="330"/>
      <c r="C21" s="330"/>
      <c r="D21" s="330"/>
      <c r="E21" s="330"/>
      <c r="F21" s="331"/>
      <c r="G21" s="403" t="s">
        <v>108</v>
      </c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4"/>
      <c r="Z21" s="220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2"/>
      <c r="AN21" s="220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2"/>
      <c r="BB21" s="226">
        <f>SUM(BB22:BO23)</f>
        <v>223200</v>
      </c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6">
        <f>SUM(BP22:CC23)</f>
        <v>223200</v>
      </c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6">
        <f>SUM(CD22:CQ23)</f>
        <v>223200</v>
      </c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0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4"/>
      <c r="DG21" s="424"/>
      <c r="DH21" s="424"/>
      <c r="DI21" s="220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2"/>
      <c r="DV21" s="220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2"/>
    </row>
    <row r="22" spans="1:138" s="24" customFormat="1" ht="52.5" customHeight="1">
      <c r="A22" s="329"/>
      <c r="B22" s="330"/>
      <c r="C22" s="330"/>
      <c r="D22" s="330"/>
      <c r="E22" s="330"/>
      <c r="F22" s="331"/>
      <c r="G22" s="403" t="s">
        <v>239</v>
      </c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4"/>
      <c r="Z22" s="220">
        <v>244</v>
      </c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2"/>
      <c r="AN22" s="220">
        <v>1</v>
      </c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2"/>
      <c r="BB22" s="226">
        <v>7600</v>
      </c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26">
        <f>BB22</f>
        <v>7600</v>
      </c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7"/>
      <c r="CD22" s="226">
        <f>BP22</f>
        <v>7600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7"/>
      <c r="CR22" s="226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22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7"/>
      <c r="DV22" s="22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7"/>
    </row>
    <row r="23" spans="1:138" s="24" customFormat="1" ht="52.5" customHeight="1">
      <c r="A23" s="329"/>
      <c r="B23" s="330"/>
      <c r="C23" s="330"/>
      <c r="D23" s="330"/>
      <c r="E23" s="330"/>
      <c r="F23" s="331"/>
      <c r="G23" s="403" t="s">
        <v>240</v>
      </c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4"/>
      <c r="Z23" s="220">
        <v>244</v>
      </c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2"/>
      <c r="AN23" s="220">
        <v>1</v>
      </c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2"/>
      <c r="BB23" s="226">
        <v>215600</v>
      </c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26">
        <f>BB23</f>
        <v>215600</v>
      </c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7"/>
      <c r="CD23" s="226">
        <f>BP23</f>
        <v>215600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7"/>
      <c r="CR23" s="226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22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7"/>
      <c r="DV23" s="22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7"/>
    </row>
    <row r="24" spans="1:138" s="24" customFormat="1" ht="13.5" customHeight="1">
      <c r="A24" s="329"/>
      <c r="B24" s="330"/>
      <c r="C24" s="330"/>
      <c r="D24" s="330"/>
      <c r="E24" s="330"/>
      <c r="F24" s="331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4"/>
      <c r="Z24" s="220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2"/>
      <c r="AN24" s="220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220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0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2"/>
      <c r="CD24" s="220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2"/>
      <c r="CR24" s="220"/>
      <c r="CS24" s="424"/>
      <c r="CT24" s="424"/>
      <c r="CU24" s="424"/>
      <c r="CV24" s="424"/>
      <c r="CW24" s="424"/>
      <c r="CX24" s="424"/>
      <c r="CY24" s="424"/>
      <c r="CZ24" s="424"/>
      <c r="DA24" s="424"/>
      <c r="DB24" s="424"/>
      <c r="DC24" s="424"/>
      <c r="DD24" s="424"/>
      <c r="DE24" s="424"/>
      <c r="DF24" s="424"/>
      <c r="DG24" s="424"/>
      <c r="DH24" s="424"/>
      <c r="DI24" s="220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2"/>
      <c r="DV24" s="220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2"/>
    </row>
    <row r="25" spans="1:138" s="24" customFormat="1" ht="24" customHeight="1">
      <c r="A25" s="329" t="s">
        <v>9</v>
      </c>
      <c r="B25" s="330"/>
      <c r="C25" s="330"/>
      <c r="D25" s="330"/>
      <c r="E25" s="330"/>
      <c r="F25" s="331"/>
      <c r="G25" s="403" t="s">
        <v>230</v>
      </c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4"/>
      <c r="Z25" s="220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2"/>
      <c r="AN25" s="220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226">
        <f>BB26+BB27+BB28</f>
        <v>15231050.58</v>
      </c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6">
        <f>BP26+BP27+BP28</f>
        <v>15231050.58</v>
      </c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2"/>
      <c r="CD25" s="226">
        <f>CD26+CD28</f>
        <v>2646040</v>
      </c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2"/>
      <c r="CR25" s="226">
        <f>CR26+CR27</f>
        <v>2300000</v>
      </c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6">
        <f>DI26+DI27</f>
        <v>10285010.58</v>
      </c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2"/>
      <c r="DV25" s="220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2"/>
    </row>
    <row r="26" spans="1:138" s="24" customFormat="1" ht="59.25" customHeight="1">
      <c r="A26" s="329" t="s">
        <v>229</v>
      </c>
      <c r="B26" s="330"/>
      <c r="C26" s="330"/>
      <c r="D26" s="330"/>
      <c r="E26" s="330"/>
      <c r="F26" s="331"/>
      <c r="G26" s="403" t="s">
        <v>228</v>
      </c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220">
        <v>244</v>
      </c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2"/>
      <c r="AN26" s="220">
        <v>1</v>
      </c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2"/>
      <c r="BB26" s="226">
        <v>11646400</v>
      </c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26">
        <v>11646400</v>
      </c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7"/>
      <c r="CD26" s="226">
        <v>2620440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226">
        <v>1571910</v>
      </c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26">
        <v>7454050</v>
      </c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7"/>
      <c r="DV26" s="22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7"/>
    </row>
    <row r="27" spans="1:138" s="24" customFormat="1" ht="58.5" customHeight="1">
      <c r="A27" s="329" t="s">
        <v>139</v>
      </c>
      <c r="B27" s="330"/>
      <c r="C27" s="330"/>
      <c r="D27" s="330"/>
      <c r="E27" s="330"/>
      <c r="F27" s="331"/>
      <c r="G27" s="403" t="s">
        <v>228</v>
      </c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4"/>
      <c r="Z27" s="220">
        <v>244</v>
      </c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2"/>
      <c r="AN27" s="220">
        <v>1</v>
      </c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2"/>
      <c r="BB27" s="226">
        <v>3559050.58</v>
      </c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26">
        <v>3559050.58</v>
      </c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7"/>
      <c r="CD27" s="22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7"/>
      <c r="CR27" s="226">
        <v>728090</v>
      </c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26">
        <v>2830960.58</v>
      </c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7"/>
      <c r="DV27" s="22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7"/>
    </row>
    <row r="28" spans="1:138" s="24" customFormat="1" ht="58.5" customHeight="1">
      <c r="A28" s="329" t="s">
        <v>289</v>
      </c>
      <c r="B28" s="330"/>
      <c r="C28" s="330"/>
      <c r="D28" s="330"/>
      <c r="E28" s="330"/>
      <c r="F28" s="331"/>
      <c r="G28" s="403" t="s">
        <v>266</v>
      </c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4"/>
      <c r="Z28" s="220">
        <v>244</v>
      </c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2"/>
      <c r="AN28" s="220">
        <v>1</v>
      </c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2"/>
      <c r="BB28" s="226">
        <v>25600</v>
      </c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26">
        <f>AN28*BB28</f>
        <v>25600</v>
      </c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7"/>
      <c r="CD28" s="226">
        <f>BP28</f>
        <v>25600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7"/>
      <c r="CR28" s="22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2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7"/>
      <c r="DV28" s="22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7"/>
    </row>
    <row r="29" spans="1:138" s="24" customFormat="1" ht="13.5" customHeight="1">
      <c r="A29" s="329" t="s">
        <v>10</v>
      </c>
      <c r="B29" s="330"/>
      <c r="C29" s="330"/>
      <c r="D29" s="330"/>
      <c r="E29" s="330"/>
      <c r="F29" s="331"/>
      <c r="G29" s="403" t="s">
        <v>241</v>
      </c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220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2"/>
      <c r="AN29" s="220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2"/>
      <c r="BB29" s="22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26">
        <f>SUM(BP30:CC42)</f>
        <v>1035396.36</v>
      </c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7"/>
      <c r="CD29" s="226">
        <f>SUM(CD30:CQ42)</f>
        <v>1035396.36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7"/>
      <c r="CR29" s="22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2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7"/>
      <c r="DV29" s="22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7"/>
    </row>
    <row r="30" spans="1:138" s="24" customFormat="1" ht="50.25" customHeight="1">
      <c r="A30" s="329" t="s">
        <v>101</v>
      </c>
      <c r="B30" s="330"/>
      <c r="C30" s="330"/>
      <c r="D30" s="330"/>
      <c r="E30" s="330"/>
      <c r="F30" s="331"/>
      <c r="G30" s="403" t="s">
        <v>242</v>
      </c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220">
        <v>244</v>
      </c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2"/>
      <c r="AN30" s="220">
        <v>10</v>
      </c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2"/>
      <c r="BB30" s="226">
        <v>5519.8</v>
      </c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26">
        <f aca="true" t="shared" si="1" ref="BP30:BP35">BB30*AN30</f>
        <v>55198</v>
      </c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7"/>
      <c r="CD30" s="226">
        <f aca="true" t="shared" si="2" ref="CD30:CD35">BP30</f>
        <v>55198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7"/>
      <c r="CR30" s="22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2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7"/>
      <c r="DV30" s="22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7"/>
    </row>
    <row r="31" spans="1:138" s="24" customFormat="1" ht="13.5" customHeight="1">
      <c r="A31" s="329" t="s">
        <v>290</v>
      </c>
      <c r="B31" s="330"/>
      <c r="C31" s="330"/>
      <c r="D31" s="330"/>
      <c r="E31" s="330"/>
      <c r="F31" s="331"/>
      <c r="G31" s="403" t="s">
        <v>243</v>
      </c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4"/>
      <c r="Z31" s="220">
        <v>244</v>
      </c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2"/>
      <c r="AN31" s="220">
        <v>1</v>
      </c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2"/>
      <c r="BB31" s="226">
        <v>226600</v>
      </c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26">
        <f t="shared" si="1"/>
        <v>226600</v>
      </c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7"/>
      <c r="CD31" s="226">
        <f t="shared" si="2"/>
        <v>226600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7"/>
      <c r="CR31" s="22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2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7"/>
      <c r="DV31" s="22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7"/>
    </row>
    <row r="32" spans="1:138" s="24" customFormat="1" ht="25.5" customHeight="1">
      <c r="A32" s="329" t="s">
        <v>291</v>
      </c>
      <c r="B32" s="330"/>
      <c r="C32" s="330"/>
      <c r="D32" s="330"/>
      <c r="E32" s="330"/>
      <c r="F32" s="331"/>
      <c r="G32" s="403" t="s">
        <v>244</v>
      </c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4"/>
      <c r="Z32" s="220">
        <v>244</v>
      </c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2"/>
      <c r="AN32" s="220">
        <v>1</v>
      </c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2"/>
      <c r="BB32" s="226">
        <v>74091.13</v>
      </c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26">
        <f t="shared" si="1"/>
        <v>74091.13</v>
      </c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7"/>
      <c r="CD32" s="226">
        <f t="shared" si="2"/>
        <v>74091.13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7"/>
      <c r="CR32" s="22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2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7"/>
      <c r="DV32" s="22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7"/>
    </row>
    <row r="33" spans="1:138" s="24" customFormat="1" ht="13.5" customHeight="1">
      <c r="A33" s="329" t="s">
        <v>292</v>
      </c>
      <c r="B33" s="330"/>
      <c r="C33" s="330"/>
      <c r="D33" s="330"/>
      <c r="E33" s="330"/>
      <c r="F33" s="331"/>
      <c r="G33" s="403" t="s">
        <v>245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4"/>
      <c r="Z33" s="220">
        <v>244</v>
      </c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2"/>
      <c r="AN33" s="220">
        <v>1</v>
      </c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2"/>
      <c r="BB33" s="226">
        <v>51714.43</v>
      </c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26">
        <f>BB33*AN33</f>
        <v>51714.43</v>
      </c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7"/>
      <c r="CD33" s="226">
        <v>51714.43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7"/>
      <c r="CR33" s="22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2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7"/>
      <c r="DV33" s="22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7"/>
    </row>
    <row r="34" spans="1:138" s="24" customFormat="1" ht="13.5" customHeight="1">
      <c r="A34" s="329" t="s">
        <v>293</v>
      </c>
      <c r="B34" s="330"/>
      <c r="C34" s="330"/>
      <c r="D34" s="330"/>
      <c r="E34" s="330"/>
      <c r="F34" s="331"/>
      <c r="G34" s="403" t="s">
        <v>246</v>
      </c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4"/>
      <c r="Z34" s="220">
        <v>244</v>
      </c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20">
        <v>1</v>
      </c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2"/>
      <c r="BB34" s="226">
        <v>214795.2</v>
      </c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26">
        <f t="shared" si="1"/>
        <v>214795.2</v>
      </c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7"/>
      <c r="CD34" s="226">
        <f t="shared" si="2"/>
        <v>214795.2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7"/>
      <c r="CR34" s="22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2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7"/>
      <c r="DV34" s="22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7"/>
    </row>
    <row r="35" spans="1:138" s="24" customFormat="1" ht="13.5" customHeight="1">
      <c r="A35" s="329" t="s">
        <v>294</v>
      </c>
      <c r="B35" s="330"/>
      <c r="C35" s="330"/>
      <c r="D35" s="330"/>
      <c r="E35" s="330"/>
      <c r="F35" s="331"/>
      <c r="G35" s="403" t="s">
        <v>246</v>
      </c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4"/>
      <c r="Z35" s="220">
        <v>244</v>
      </c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2"/>
      <c r="AN35" s="220">
        <v>1</v>
      </c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2"/>
      <c r="BB35" s="226">
        <v>196895.6</v>
      </c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26">
        <f t="shared" si="1"/>
        <v>196895.6</v>
      </c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7"/>
      <c r="CD35" s="226">
        <f t="shared" si="2"/>
        <v>196895.6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7"/>
      <c r="CR35" s="22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2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7"/>
      <c r="DV35" s="22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7"/>
    </row>
    <row r="36" spans="1:138" s="24" customFormat="1" ht="13.5" customHeight="1">
      <c r="A36" s="329" t="s">
        <v>295</v>
      </c>
      <c r="B36" s="330"/>
      <c r="C36" s="330"/>
      <c r="D36" s="330"/>
      <c r="E36" s="330"/>
      <c r="F36" s="331"/>
      <c r="G36" s="403" t="s">
        <v>265</v>
      </c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4"/>
      <c r="Z36" s="220">
        <v>244</v>
      </c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2"/>
      <c r="AN36" s="220">
        <v>1</v>
      </c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2"/>
      <c r="BB36" s="226">
        <v>6102</v>
      </c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26">
        <f>BB36</f>
        <v>6102</v>
      </c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7"/>
      <c r="CD36" s="226">
        <f aca="true" t="shared" si="3" ref="CD36:CD41">BP36</f>
        <v>6102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7"/>
      <c r="CR36" s="22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2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7"/>
      <c r="DV36" s="22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7"/>
    </row>
    <row r="37" spans="1:138" s="24" customFormat="1" ht="39.75" customHeight="1">
      <c r="A37" s="329" t="s">
        <v>330</v>
      </c>
      <c r="B37" s="330"/>
      <c r="C37" s="330"/>
      <c r="D37" s="330"/>
      <c r="E37" s="330"/>
      <c r="F37" s="331"/>
      <c r="G37" s="403" t="s">
        <v>336</v>
      </c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4"/>
      <c r="Z37" s="220">
        <v>244</v>
      </c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2"/>
      <c r="AN37" s="220">
        <v>10</v>
      </c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2"/>
      <c r="BB37" s="226">
        <v>14900</v>
      </c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26">
        <f>BB37*AN37</f>
        <v>149000</v>
      </c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7"/>
      <c r="CD37" s="226">
        <f t="shared" si="3"/>
        <v>149000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7"/>
      <c r="CR37" s="22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2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7"/>
      <c r="DV37" s="22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7"/>
    </row>
    <row r="38" spans="1:138" s="24" customFormat="1" ht="13.5" customHeight="1">
      <c r="A38" s="329" t="s">
        <v>331</v>
      </c>
      <c r="B38" s="330"/>
      <c r="C38" s="330"/>
      <c r="D38" s="330"/>
      <c r="E38" s="330"/>
      <c r="F38" s="331"/>
      <c r="G38" s="403" t="s">
        <v>337</v>
      </c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4"/>
      <c r="Z38" s="220">
        <v>244</v>
      </c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2"/>
      <c r="AN38" s="220">
        <v>1</v>
      </c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2"/>
      <c r="BB38" s="226">
        <v>5000</v>
      </c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26">
        <f>BB38*AN38</f>
        <v>5000</v>
      </c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7"/>
      <c r="CD38" s="226">
        <f t="shared" si="3"/>
        <v>5000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7"/>
      <c r="CR38" s="22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2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7"/>
      <c r="DV38" s="22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7"/>
    </row>
    <row r="39" spans="1:138" s="24" customFormat="1" ht="39" customHeight="1">
      <c r="A39" s="329" t="s">
        <v>332</v>
      </c>
      <c r="B39" s="330"/>
      <c r="C39" s="330"/>
      <c r="D39" s="330"/>
      <c r="E39" s="330"/>
      <c r="F39" s="331"/>
      <c r="G39" s="403" t="s">
        <v>338</v>
      </c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4"/>
      <c r="Z39" s="220">
        <v>244</v>
      </c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2"/>
      <c r="AN39" s="220">
        <v>20</v>
      </c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2"/>
      <c r="BB39" s="226">
        <v>2800</v>
      </c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26">
        <f>BB39*AN39</f>
        <v>56000</v>
      </c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7"/>
      <c r="CD39" s="226">
        <f t="shared" si="3"/>
        <v>56000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7"/>
      <c r="CR39" s="22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2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7"/>
      <c r="DV39" s="22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7"/>
    </row>
    <row r="40" spans="1:138" s="24" customFormat="1" ht="13.5" customHeight="1">
      <c r="A40" s="329" t="s">
        <v>333</v>
      </c>
      <c r="B40" s="330"/>
      <c r="C40" s="330"/>
      <c r="D40" s="330"/>
      <c r="E40" s="330"/>
      <c r="F40" s="331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4"/>
      <c r="Z40" s="220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2"/>
      <c r="AN40" s="220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2"/>
      <c r="BB40" s="22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26">
        <f>BB40*AN40</f>
        <v>0</v>
      </c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7"/>
      <c r="CD40" s="226">
        <f t="shared" si="3"/>
        <v>0</v>
      </c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7"/>
      <c r="CR40" s="22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2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7"/>
      <c r="DV40" s="22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7"/>
    </row>
    <row r="41" spans="1:138" s="24" customFormat="1" ht="13.5" customHeight="1">
      <c r="A41" s="329" t="s">
        <v>334</v>
      </c>
      <c r="B41" s="330"/>
      <c r="C41" s="330"/>
      <c r="D41" s="330"/>
      <c r="E41" s="330"/>
      <c r="F41" s="331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4"/>
      <c r="Z41" s="220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2"/>
      <c r="AN41" s="220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2"/>
      <c r="BB41" s="22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26">
        <f>BB41*AN41</f>
        <v>0</v>
      </c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7"/>
      <c r="CD41" s="226">
        <f t="shared" si="3"/>
        <v>0</v>
      </c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7"/>
      <c r="CR41" s="22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2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7"/>
      <c r="DV41" s="22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7"/>
    </row>
    <row r="42" spans="1:138" s="24" customFormat="1" ht="33.75" customHeight="1">
      <c r="A42" s="329" t="s">
        <v>335</v>
      </c>
      <c r="B42" s="330"/>
      <c r="C42" s="330"/>
      <c r="D42" s="330"/>
      <c r="E42" s="330"/>
      <c r="F42" s="331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4"/>
      <c r="Z42" s="220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2"/>
      <c r="AN42" s="220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2"/>
      <c r="BB42" s="22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2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7"/>
      <c r="CD42" s="22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7"/>
      <c r="CR42" s="22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2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7"/>
      <c r="DV42" s="22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7"/>
    </row>
    <row r="43" spans="1:138" s="24" customFormat="1" ht="13.5" customHeight="1">
      <c r="A43" s="317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5"/>
      <c r="BP43" s="226">
        <f>BP29+BP25+BP20+BP10+BP7</f>
        <v>27012558.2</v>
      </c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2"/>
      <c r="CD43" s="226">
        <f>CD29+CD25+CD20+CD10+CD7</f>
        <v>14427547.62</v>
      </c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2"/>
      <c r="CR43" s="226">
        <f>CR29+CR25+CR20+CR10+CR7</f>
        <v>2300000</v>
      </c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6">
        <f>DI29+DI25+DI20+DI10+DI7</f>
        <v>10285010.58</v>
      </c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2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2"/>
    </row>
    <row r="44" ht="19.5" customHeight="1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</sheetData>
  <sheetProtection/>
  <mergeCells count="388">
    <mergeCell ref="CD41:CQ41"/>
    <mergeCell ref="CR41:DH41"/>
    <mergeCell ref="DI41:DU41"/>
    <mergeCell ref="DV41:EH41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A40:F40"/>
    <mergeCell ref="G40:Y40"/>
    <mergeCell ref="Z40:AM40"/>
    <mergeCell ref="AN40:BA40"/>
    <mergeCell ref="BB40:BO40"/>
    <mergeCell ref="BP40:CC40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A36:F36"/>
    <mergeCell ref="G36:Y36"/>
    <mergeCell ref="Z36:AM36"/>
    <mergeCell ref="AN36:BA36"/>
    <mergeCell ref="BB36:BO36"/>
    <mergeCell ref="BP36:CC36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43:CQ43"/>
    <mergeCell ref="A32:F32"/>
    <mergeCell ref="G32:Y32"/>
    <mergeCell ref="Z32:AM32"/>
    <mergeCell ref="AN32:BA32"/>
    <mergeCell ref="BB32:BO32"/>
    <mergeCell ref="BP32:CC32"/>
    <mergeCell ref="CD32:CQ32"/>
    <mergeCell ref="CD42:CQ42"/>
    <mergeCell ref="BB42:BO42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43:CC43"/>
    <mergeCell ref="DI43:DU43"/>
    <mergeCell ref="DV43:EH43"/>
    <mergeCell ref="DI20:DU20"/>
    <mergeCell ref="DV20:EH20"/>
    <mergeCell ref="BP21:CC21"/>
    <mergeCell ref="CR43:DH43"/>
    <mergeCell ref="DI42:DU42"/>
    <mergeCell ref="CR42:DH42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42:F42"/>
    <mergeCell ref="G42:Y42"/>
    <mergeCell ref="DV42:EH42"/>
    <mergeCell ref="CR21:DH21"/>
    <mergeCell ref="CR24:DH24"/>
    <mergeCell ref="BP42:CC42"/>
    <mergeCell ref="AN42:BA42"/>
    <mergeCell ref="G21:Y21"/>
    <mergeCell ref="AN21:BA21"/>
    <mergeCell ref="CR4:DH5"/>
    <mergeCell ref="CR6:DH6"/>
    <mergeCell ref="CR7:DH7"/>
    <mergeCell ref="CR8:DH8"/>
    <mergeCell ref="CR9:DH9"/>
    <mergeCell ref="CR10:DH10"/>
    <mergeCell ref="A43:BO43"/>
    <mergeCell ref="Z11:AM11"/>
    <mergeCell ref="Z19:AM19"/>
    <mergeCell ref="Z20:AM20"/>
    <mergeCell ref="Z21:AM21"/>
    <mergeCell ref="Z24:AM24"/>
    <mergeCell ref="Z42:AM42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4"/>
  <sheetViews>
    <sheetView zoomScaleSheetLayoutView="100" zoomScalePageLayoutView="0" workbookViewId="0" topLeftCell="A7">
      <selection activeCell="CN27" sqref="CN2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46" t="s">
        <v>3</v>
      </c>
      <c r="B3" s="447"/>
      <c r="C3" s="447"/>
      <c r="D3" s="447"/>
      <c r="E3" s="447"/>
      <c r="F3" s="448"/>
      <c r="G3" s="447" t="s">
        <v>21</v>
      </c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8"/>
      <c r="Z3" s="446" t="s">
        <v>171</v>
      </c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8"/>
      <c r="AN3" s="446" t="s">
        <v>103</v>
      </c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8"/>
      <c r="BB3" s="446" t="s">
        <v>118</v>
      </c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8"/>
      <c r="BP3" s="446" t="s">
        <v>193</v>
      </c>
      <c r="BQ3" s="447"/>
      <c r="BR3" s="447"/>
      <c r="BS3" s="447"/>
      <c r="BT3" s="447"/>
      <c r="BU3" s="447"/>
      <c r="BV3" s="447"/>
      <c r="BW3" s="447"/>
      <c r="BX3" s="447"/>
      <c r="BY3" s="447"/>
      <c r="BZ3" s="447"/>
      <c r="CA3" s="447"/>
      <c r="CB3" s="447"/>
      <c r="CC3" s="448"/>
      <c r="CD3" s="420" t="s">
        <v>133</v>
      </c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5"/>
      <c r="CR3" s="420" t="s">
        <v>138</v>
      </c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7" t="s">
        <v>18</v>
      </c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9"/>
    </row>
    <row r="4" spans="1:138" s="3" customFormat="1" ht="33" customHeight="1">
      <c r="A4" s="449"/>
      <c r="B4" s="450"/>
      <c r="C4" s="450"/>
      <c r="D4" s="450"/>
      <c r="E4" s="450"/>
      <c r="F4" s="451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1"/>
      <c r="Z4" s="449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1"/>
      <c r="AN4" s="449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1"/>
      <c r="BB4" s="449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51"/>
      <c r="BP4" s="449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1"/>
      <c r="CD4" s="422"/>
      <c r="CE4" s="423"/>
      <c r="CF4" s="423"/>
      <c r="CG4" s="423"/>
      <c r="CH4" s="423"/>
      <c r="CI4" s="423"/>
      <c r="CJ4" s="423"/>
      <c r="CK4" s="423"/>
      <c r="CL4" s="423"/>
      <c r="CM4" s="423"/>
      <c r="CN4" s="423"/>
      <c r="CO4" s="423"/>
      <c r="CP4" s="423"/>
      <c r="CQ4" s="426"/>
      <c r="CR4" s="422"/>
      <c r="CS4" s="423"/>
      <c r="CT4" s="423"/>
      <c r="CU4" s="423"/>
      <c r="CV4" s="423"/>
      <c r="CW4" s="423"/>
      <c r="CX4" s="423"/>
      <c r="CY4" s="423"/>
      <c r="CZ4" s="423"/>
      <c r="DA4" s="423"/>
      <c r="DB4" s="423"/>
      <c r="DC4" s="423"/>
      <c r="DD4" s="423"/>
      <c r="DE4" s="423"/>
      <c r="DF4" s="423"/>
      <c r="DG4" s="423"/>
      <c r="DH4" s="423"/>
      <c r="DI4" s="427" t="s">
        <v>2</v>
      </c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 t="s">
        <v>33</v>
      </c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9"/>
    </row>
    <row r="5" spans="1:138" s="6" customFormat="1" ht="12.75">
      <c r="A5" s="272">
        <v>1</v>
      </c>
      <c r="B5" s="273"/>
      <c r="C5" s="273"/>
      <c r="D5" s="273"/>
      <c r="E5" s="273"/>
      <c r="F5" s="274"/>
      <c r="G5" s="444">
        <v>2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5"/>
      <c r="Z5" s="437">
        <v>3</v>
      </c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4"/>
      <c r="AN5" s="443">
        <v>4</v>
      </c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5"/>
      <c r="BB5" s="443">
        <v>5</v>
      </c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5"/>
      <c r="BP5" s="443">
        <v>6</v>
      </c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5"/>
      <c r="CD5" s="439">
        <v>7</v>
      </c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1"/>
      <c r="CR5" s="439">
        <v>8</v>
      </c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1"/>
      <c r="DI5" s="439">
        <v>9</v>
      </c>
      <c r="DJ5" s="440"/>
      <c r="DK5" s="440"/>
      <c r="DL5" s="440"/>
      <c r="DM5" s="440"/>
      <c r="DN5" s="440"/>
      <c r="DO5" s="440"/>
      <c r="DP5" s="440"/>
      <c r="DQ5" s="440"/>
      <c r="DR5" s="440"/>
      <c r="DS5" s="440"/>
      <c r="DT5" s="440"/>
      <c r="DU5" s="441"/>
      <c r="DV5" s="439">
        <v>10</v>
      </c>
      <c r="DW5" s="440"/>
      <c r="DX5" s="440"/>
      <c r="DY5" s="440"/>
      <c r="DZ5" s="440"/>
      <c r="EA5" s="440"/>
      <c r="EB5" s="440"/>
      <c r="EC5" s="440"/>
      <c r="ED5" s="440"/>
      <c r="EE5" s="440"/>
      <c r="EF5" s="440"/>
      <c r="EG5" s="440"/>
      <c r="EH5" s="441"/>
    </row>
    <row r="6" spans="1:138" s="5" customFormat="1" ht="26.25" customHeight="1">
      <c r="A6" s="230" t="s">
        <v>6</v>
      </c>
      <c r="B6" s="231"/>
      <c r="C6" s="231"/>
      <c r="D6" s="231"/>
      <c r="E6" s="231"/>
      <c r="F6" s="232"/>
      <c r="G6" s="267" t="s">
        <v>111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442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4"/>
      <c r="AN6" s="443" t="s">
        <v>1</v>
      </c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5"/>
      <c r="BB6" s="443" t="s">
        <v>1</v>
      </c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5"/>
      <c r="BP6" s="289">
        <f>BP8+BP9+BP10+BP13+BP12+BP11</f>
        <v>5065590.5036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3"/>
      <c r="CD6" s="226">
        <f>CD8+CD9+CD10+CD11+CD12</f>
        <v>1962100.4995</v>
      </c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2"/>
      <c r="CR6" s="226">
        <f>CR8+CR9+CR10+CR11+CR13+CR14+CR15+CR16</f>
        <v>3603490</v>
      </c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2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</row>
    <row r="7" spans="1:138" s="5" customFormat="1" ht="26.25" customHeight="1">
      <c r="A7" s="432" t="s">
        <v>22</v>
      </c>
      <c r="B7" s="319"/>
      <c r="C7" s="319"/>
      <c r="D7" s="319"/>
      <c r="E7" s="319"/>
      <c r="F7" s="324"/>
      <c r="G7" s="267" t="s">
        <v>112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434" t="s">
        <v>1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24"/>
      <c r="AN7" s="241" t="s">
        <v>1</v>
      </c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 t="s">
        <v>1</v>
      </c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 t="s">
        <v>1</v>
      </c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20" t="s">
        <v>1</v>
      </c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 t="s">
        <v>1</v>
      </c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2"/>
      <c r="DI7" s="220" t="s">
        <v>1</v>
      </c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2"/>
      <c r="DV7" s="220" t="s">
        <v>1</v>
      </c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2"/>
    </row>
    <row r="8" spans="1:138" s="5" customFormat="1" ht="51.75" customHeight="1">
      <c r="A8" s="432" t="s">
        <v>23</v>
      </c>
      <c r="B8" s="319"/>
      <c r="C8" s="319"/>
      <c r="D8" s="319"/>
      <c r="E8" s="319"/>
      <c r="F8" s="324"/>
      <c r="G8" s="433" t="s">
        <v>307</v>
      </c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  <c r="Z8" s="437">
        <v>228</v>
      </c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4"/>
      <c r="AN8" s="241">
        <v>1</v>
      </c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89">
        <v>155246</v>
      </c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>
        <f aca="true" t="shared" si="0" ref="BP8:BP13">AN8*BB8</f>
        <v>155246</v>
      </c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26">
        <f>BP8</f>
        <v>155246</v>
      </c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7"/>
      <c r="DI8" s="220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2"/>
      <c r="DV8" s="220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2"/>
    </row>
    <row r="9" spans="1:138" s="5" customFormat="1" ht="26.25" customHeight="1">
      <c r="A9" s="432" t="s">
        <v>24</v>
      </c>
      <c r="B9" s="319"/>
      <c r="C9" s="319"/>
      <c r="D9" s="319"/>
      <c r="E9" s="319"/>
      <c r="F9" s="324"/>
      <c r="G9" s="433" t="s">
        <v>308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437">
        <v>310</v>
      </c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4"/>
      <c r="AN9" s="241">
        <v>1</v>
      </c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89">
        <v>43200</v>
      </c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>
        <f t="shared" si="0"/>
        <v>43200</v>
      </c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26">
        <f>BP9</f>
        <v>43200</v>
      </c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7"/>
      <c r="DI9" s="220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2"/>
      <c r="DV9" s="220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2"/>
    </row>
    <row r="10" spans="1:138" s="5" customFormat="1" ht="75" customHeight="1">
      <c r="A10" s="432" t="s">
        <v>87</v>
      </c>
      <c r="B10" s="319"/>
      <c r="C10" s="319"/>
      <c r="D10" s="319"/>
      <c r="E10" s="319"/>
      <c r="F10" s="324"/>
      <c r="G10" s="433" t="s">
        <v>310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434">
        <v>310</v>
      </c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24"/>
      <c r="AN10" s="241">
        <v>21</v>
      </c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89">
        <v>94594.7619</v>
      </c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>
        <f t="shared" si="0"/>
        <v>1986489.9999</v>
      </c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>
        <v>1986490</v>
      </c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7"/>
      <c r="DI10" s="220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2"/>
      <c r="DV10" s="220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2"/>
    </row>
    <row r="11" spans="1:138" s="5" customFormat="1" ht="75" customHeight="1">
      <c r="A11" s="432" t="s">
        <v>302</v>
      </c>
      <c r="B11" s="319"/>
      <c r="C11" s="319"/>
      <c r="D11" s="319"/>
      <c r="E11" s="319"/>
      <c r="F11" s="324"/>
      <c r="G11" s="433" t="s">
        <v>310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/>
      <c r="Z11" s="434">
        <v>310</v>
      </c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24"/>
      <c r="AN11" s="241">
        <v>87</v>
      </c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89">
        <v>18269.8966</v>
      </c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>
        <f t="shared" si="0"/>
        <v>1589481.0042</v>
      </c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26">
        <v>1589481</v>
      </c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7"/>
      <c r="DI11" s="220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2"/>
      <c r="DV11" s="220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2"/>
    </row>
    <row r="12" spans="1:138" s="5" customFormat="1" ht="75" customHeight="1">
      <c r="A12" s="432" t="s">
        <v>339</v>
      </c>
      <c r="B12" s="319"/>
      <c r="C12" s="319"/>
      <c r="D12" s="319"/>
      <c r="E12" s="319"/>
      <c r="F12" s="324"/>
      <c r="G12" s="433" t="s">
        <v>340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5"/>
      <c r="Z12" s="434">
        <v>310</v>
      </c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24"/>
      <c r="AN12" s="241">
        <v>65</v>
      </c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435">
        <v>2679.5923</v>
      </c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289">
        <f t="shared" si="0"/>
        <v>174173.49949999998</v>
      </c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26">
        <f>BP12</f>
        <v>174173.49949999998</v>
      </c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7"/>
      <c r="DI12" s="220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2"/>
      <c r="DV12" s="220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2"/>
    </row>
    <row r="13" spans="1:138" s="5" customFormat="1" ht="75" customHeight="1">
      <c r="A13" s="432" t="s">
        <v>350</v>
      </c>
      <c r="B13" s="319"/>
      <c r="C13" s="319"/>
      <c r="D13" s="319"/>
      <c r="E13" s="319"/>
      <c r="F13" s="324"/>
      <c r="G13" s="433" t="s">
        <v>351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434">
        <v>310</v>
      </c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24"/>
      <c r="AN13" s="241">
        <v>10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435">
        <v>111700</v>
      </c>
      <c r="BC13" s="435"/>
      <c r="BD13" s="435"/>
      <c r="BE13" s="435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289">
        <f t="shared" si="0"/>
        <v>1117000</v>
      </c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>
        <f>BP13</f>
        <v>1117000</v>
      </c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7"/>
      <c r="DI13" s="220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2"/>
      <c r="DV13" s="220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2"/>
    </row>
    <row r="14" spans="1:138" s="5" customFormat="1" ht="75" customHeight="1">
      <c r="A14" s="432" t="s">
        <v>352</v>
      </c>
      <c r="B14" s="319"/>
      <c r="C14" s="319"/>
      <c r="D14" s="319"/>
      <c r="E14" s="319"/>
      <c r="F14" s="324"/>
      <c r="G14" s="433" t="s">
        <v>355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5"/>
      <c r="Z14" s="434">
        <v>310</v>
      </c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24"/>
      <c r="AN14" s="241">
        <v>1</v>
      </c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435">
        <v>330000</v>
      </c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289">
        <f>AN14*BB14</f>
        <v>330000</v>
      </c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>
        <f>BP14</f>
        <v>330000</v>
      </c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7"/>
      <c r="DI14" s="220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2"/>
      <c r="DV14" s="220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2"/>
    </row>
    <row r="15" spans="1:138" s="5" customFormat="1" ht="75" customHeight="1">
      <c r="A15" s="432" t="s">
        <v>353</v>
      </c>
      <c r="B15" s="319"/>
      <c r="C15" s="319"/>
      <c r="D15" s="319"/>
      <c r="E15" s="319"/>
      <c r="F15" s="324"/>
      <c r="G15" s="433" t="s">
        <v>356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5"/>
      <c r="Z15" s="434">
        <v>310</v>
      </c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24"/>
      <c r="AN15" s="241">
        <v>1</v>
      </c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435">
        <v>110000</v>
      </c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289">
        <f>AN15*BB15</f>
        <v>110000</v>
      </c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>
        <f>BP15</f>
        <v>110000</v>
      </c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7"/>
      <c r="DI15" s="220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2"/>
      <c r="DV15" s="220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2"/>
    </row>
    <row r="16" spans="1:138" s="5" customFormat="1" ht="75" customHeight="1">
      <c r="A16" s="432" t="s">
        <v>354</v>
      </c>
      <c r="B16" s="319"/>
      <c r="C16" s="319"/>
      <c r="D16" s="319"/>
      <c r="E16" s="319"/>
      <c r="F16" s="324"/>
      <c r="G16" s="433" t="s">
        <v>357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/>
      <c r="Z16" s="434">
        <v>310</v>
      </c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24"/>
      <c r="AN16" s="241">
        <v>1</v>
      </c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435">
        <v>60000</v>
      </c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289">
        <f>AN16*BB16</f>
        <v>60000</v>
      </c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>
        <f>BP16</f>
        <v>60000</v>
      </c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7"/>
      <c r="DI16" s="220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2"/>
      <c r="DV16" s="220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2"/>
    </row>
    <row r="17" spans="1:138" s="5" customFormat="1" ht="39" customHeight="1">
      <c r="A17" s="230" t="s">
        <v>7</v>
      </c>
      <c r="B17" s="231"/>
      <c r="C17" s="231"/>
      <c r="D17" s="231"/>
      <c r="E17" s="231"/>
      <c r="F17" s="232"/>
      <c r="G17" s="267" t="s">
        <v>194</v>
      </c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37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4"/>
      <c r="AN17" s="241" t="s">
        <v>1</v>
      </c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 t="s">
        <v>1</v>
      </c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7"/>
      <c r="DI17" s="220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2"/>
      <c r="DV17" s="220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2"/>
    </row>
    <row r="18" spans="1:138" s="5" customFormat="1" ht="26.25" customHeight="1">
      <c r="A18" s="432" t="s">
        <v>25</v>
      </c>
      <c r="B18" s="319"/>
      <c r="C18" s="319"/>
      <c r="D18" s="319"/>
      <c r="E18" s="319"/>
      <c r="F18" s="324"/>
      <c r="G18" s="267" t="s">
        <v>112</v>
      </c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34" t="s">
        <v>1</v>
      </c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24"/>
      <c r="AN18" s="241" t="s">
        <v>1</v>
      </c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 t="s">
        <v>1</v>
      </c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 t="s">
        <v>1</v>
      </c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20" t="s">
        <v>1</v>
      </c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 t="s">
        <v>1</v>
      </c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2"/>
      <c r="DI18" s="220" t="s">
        <v>1</v>
      </c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2"/>
      <c r="DV18" s="220" t="s">
        <v>1</v>
      </c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2"/>
    </row>
    <row r="19" spans="1:138" s="5" customFormat="1" ht="26.25" customHeight="1">
      <c r="A19" s="432" t="s">
        <v>26</v>
      </c>
      <c r="B19" s="319"/>
      <c r="C19" s="319"/>
      <c r="D19" s="319"/>
      <c r="E19" s="319"/>
      <c r="F19" s="324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437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4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2"/>
      <c r="DI19" s="220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2"/>
      <c r="DV19" s="220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2"/>
    </row>
    <row r="20" spans="1:138" s="5" customFormat="1" ht="48" customHeight="1">
      <c r="A20" s="230" t="s">
        <v>8</v>
      </c>
      <c r="B20" s="231"/>
      <c r="C20" s="231"/>
      <c r="D20" s="231"/>
      <c r="E20" s="231"/>
      <c r="F20" s="232"/>
      <c r="G20" s="438" t="s">
        <v>195</v>
      </c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7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4"/>
      <c r="AN20" s="241" t="s">
        <v>1</v>
      </c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 t="s">
        <v>1</v>
      </c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2"/>
      <c r="DI20" s="220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2"/>
      <c r="DV20" s="220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2"/>
    </row>
    <row r="21" spans="1:138" s="5" customFormat="1" ht="24" customHeight="1">
      <c r="A21" s="432" t="s">
        <v>11</v>
      </c>
      <c r="B21" s="319"/>
      <c r="C21" s="319"/>
      <c r="D21" s="319"/>
      <c r="E21" s="319"/>
      <c r="F21" s="324"/>
      <c r="G21" s="267" t="s">
        <v>112</v>
      </c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434" t="s">
        <v>1</v>
      </c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24"/>
      <c r="AN21" s="241" t="s">
        <v>1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 t="s">
        <v>1</v>
      </c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 t="s">
        <v>1</v>
      </c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20" t="s">
        <v>1</v>
      </c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 t="s">
        <v>1</v>
      </c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2"/>
      <c r="DI21" s="220" t="s">
        <v>1</v>
      </c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2"/>
      <c r="DV21" s="220" t="s">
        <v>1</v>
      </c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2"/>
    </row>
    <row r="22" spans="1:138" s="5" customFormat="1" ht="24" customHeight="1">
      <c r="A22" s="432" t="s">
        <v>12</v>
      </c>
      <c r="B22" s="319"/>
      <c r="C22" s="319"/>
      <c r="D22" s="319"/>
      <c r="E22" s="319"/>
      <c r="F22" s="324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437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4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20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2"/>
      <c r="CR22" s="220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2"/>
      <c r="DI22" s="220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2"/>
      <c r="DV22" s="220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2"/>
    </row>
    <row r="23" spans="1:138" s="5" customFormat="1" ht="16.5" customHeight="1">
      <c r="A23" s="316" t="s">
        <v>17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5"/>
      <c r="BP23" s="436">
        <f>BP6</f>
        <v>5065590.5036</v>
      </c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24"/>
      <c r="CD23" s="226">
        <f>CD6</f>
        <v>1962100.4995</v>
      </c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2"/>
      <c r="CR23" s="226">
        <f>CR6</f>
        <v>3603490</v>
      </c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7"/>
      <c r="DI23" s="220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2"/>
      <c r="DV23" s="220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2"/>
    </row>
    <row r="24" spans="7:138" ht="15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</row>
  </sheetData>
  <sheetProtection/>
  <mergeCells count="197"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2:EH22"/>
    <mergeCell ref="A23:BO23"/>
    <mergeCell ref="BP23:CC23"/>
    <mergeCell ref="CD23:CQ23"/>
    <mergeCell ref="CR23:DH23"/>
    <mergeCell ref="DI23:DU23"/>
    <mergeCell ref="DV23:EH23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CD15:CQ15"/>
    <mergeCell ref="CR15:DH15"/>
    <mergeCell ref="DI15:DU15"/>
    <mergeCell ref="DV15:EH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zoomScaleSheetLayoutView="100" zoomScalePageLayoutView="0" workbookViewId="0" topLeftCell="A1">
      <selection activeCell="BR17" sqref="BR17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36" t="s">
        <v>3</v>
      </c>
      <c r="B3" s="353"/>
      <c r="C3" s="353"/>
      <c r="D3" s="353"/>
      <c r="E3" s="353"/>
      <c r="F3" s="354"/>
      <c r="G3" s="455" t="s">
        <v>21</v>
      </c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6"/>
      <c r="X3" s="454" t="s">
        <v>171</v>
      </c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42"/>
      <c r="AL3" s="455" t="s">
        <v>74</v>
      </c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42"/>
      <c r="AY3" s="454" t="s">
        <v>110</v>
      </c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6"/>
      <c r="BL3" s="454" t="s">
        <v>116</v>
      </c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6"/>
      <c r="BX3" s="454" t="s">
        <v>192</v>
      </c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6"/>
      <c r="CJ3" s="460" t="s">
        <v>137</v>
      </c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2"/>
      <c r="CX3" s="460" t="s">
        <v>138</v>
      </c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337"/>
      <c r="DJ3" s="337"/>
      <c r="DK3" s="337"/>
      <c r="DL3" s="337"/>
      <c r="DM3" s="342"/>
      <c r="DN3" s="466" t="s">
        <v>18</v>
      </c>
      <c r="DO3" s="467"/>
      <c r="DP3" s="467"/>
      <c r="DQ3" s="467"/>
      <c r="DR3" s="467"/>
      <c r="DS3" s="467"/>
      <c r="DT3" s="467"/>
      <c r="DU3" s="467"/>
      <c r="DV3" s="467"/>
      <c r="DW3" s="467"/>
      <c r="DX3" s="467"/>
      <c r="DY3" s="467"/>
      <c r="DZ3" s="467"/>
      <c r="EA3" s="467"/>
      <c r="EB3" s="467"/>
      <c r="EC3" s="467"/>
      <c r="ED3" s="467"/>
      <c r="EE3" s="467"/>
      <c r="EF3" s="467"/>
      <c r="EG3" s="467"/>
      <c r="EH3" s="468"/>
    </row>
    <row r="4" spans="1:138" s="3" customFormat="1" ht="36" customHeight="1">
      <c r="A4" s="358"/>
      <c r="B4" s="359"/>
      <c r="C4" s="359"/>
      <c r="D4" s="359"/>
      <c r="E4" s="359"/>
      <c r="F4" s="360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9"/>
      <c r="X4" s="340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5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5"/>
      <c r="AY4" s="457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9"/>
      <c r="BL4" s="457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9"/>
      <c r="BX4" s="457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9"/>
      <c r="CJ4" s="463"/>
      <c r="CK4" s="464"/>
      <c r="CL4" s="464"/>
      <c r="CM4" s="464"/>
      <c r="CN4" s="464"/>
      <c r="CO4" s="464"/>
      <c r="CP4" s="464"/>
      <c r="CQ4" s="464"/>
      <c r="CR4" s="464"/>
      <c r="CS4" s="464"/>
      <c r="CT4" s="464"/>
      <c r="CU4" s="464"/>
      <c r="CV4" s="464"/>
      <c r="CW4" s="465"/>
      <c r="CX4" s="463"/>
      <c r="CY4" s="464"/>
      <c r="CZ4" s="464"/>
      <c r="DA4" s="464"/>
      <c r="DB4" s="464"/>
      <c r="DC4" s="464"/>
      <c r="DD4" s="464"/>
      <c r="DE4" s="464"/>
      <c r="DF4" s="464"/>
      <c r="DG4" s="464"/>
      <c r="DH4" s="464"/>
      <c r="DI4" s="341"/>
      <c r="DJ4" s="341"/>
      <c r="DK4" s="341"/>
      <c r="DL4" s="341"/>
      <c r="DM4" s="345"/>
      <c r="DN4" s="466" t="s">
        <v>2</v>
      </c>
      <c r="DO4" s="467"/>
      <c r="DP4" s="467"/>
      <c r="DQ4" s="467"/>
      <c r="DR4" s="467"/>
      <c r="DS4" s="467"/>
      <c r="DT4" s="467"/>
      <c r="DU4" s="467"/>
      <c r="DV4" s="467"/>
      <c r="DW4" s="467"/>
      <c r="DX4" s="468"/>
      <c r="DY4" s="466" t="s">
        <v>19</v>
      </c>
      <c r="DZ4" s="467"/>
      <c r="EA4" s="467"/>
      <c r="EB4" s="467"/>
      <c r="EC4" s="467"/>
      <c r="ED4" s="467"/>
      <c r="EE4" s="467"/>
      <c r="EF4" s="467"/>
      <c r="EG4" s="467"/>
      <c r="EH4" s="468"/>
    </row>
    <row r="5" spans="1:138" s="6" customFormat="1" ht="12.75">
      <c r="A5" s="272">
        <v>1</v>
      </c>
      <c r="B5" s="273"/>
      <c r="C5" s="273"/>
      <c r="D5" s="273"/>
      <c r="E5" s="273"/>
      <c r="F5" s="274"/>
      <c r="G5" s="444">
        <v>2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37">
        <v>3</v>
      </c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437">
        <v>4</v>
      </c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4"/>
      <c r="AY5" s="443">
        <v>5</v>
      </c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5"/>
      <c r="BL5" s="443">
        <v>6</v>
      </c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5"/>
      <c r="BX5" s="443">
        <v>7</v>
      </c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5"/>
      <c r="CJ5" s="439">
        <v>8</v>
      </c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1"/>
      <c r="CX5" s="439">
        <v>9</v>
      </c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69"/>
      <c r="DJ5" s="469"/>
      <c r="DK5" s="469"/>
      <c r="DL5" s="469"/>
      <c r="DM5" s="470"/>
      <c r="DN5" s="439">
        <v>10</v>
      </c>
      <c r="DO5" s="440"/>
      <c r="DP5" s="440"/>
      <c r="DQ5" s="440"/>
      <c r="DR5" s="440"/>
      <c r="DS5" s="440"/>
      <c r="DT5" s="440"/>
      <c r="DU5" s="440"/>
      <c r="DV5" s="440"/>
      <c r="DW5" s="440"/>
      <c r="DX5" s="441"/>
      <c r="DY5" s="439">
        <v>11</v>
      </c>
      <c r="DZ5" s="440"/>
      <c r="EA5" s="440"/>
      <c r="EB5" s="440"/>
      <c r="EC5" s="440"/>
      <c r="ED5" s="440"/>
      <c r="EE5" s="440"/>
      <c r="EF5" s="440"/>
      <c r="EG5" s="440"/>
      <c r="EH5" s="441"/>
    </row>
    <row r="6" spans="1:138" s="5" customFormat="1" ht="26.25" customHeight="1">
      <c r="A6" s="230" t="s">
        <v>6</v>
      </c>
      <c r="B6" s="231"/>
      <c r="C6" s="231"/>
      <c r="D6" s="231"/>
      <c r="E6" s="231"/>
      <c r="F6" s="232"/>
      <c r="G6" s="267" t="s">
        <v>114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8"/>
      <c r="X6" s="434" t="s">
        <v>1</v>
      </c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434" t="s">
        <v>1</v>
      </c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24"/>
      <c r="AY6" s="241" t="s">
        <v>1</v>
      </c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 t="s">
        <v>1</v>
      </c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20" t="s">
        <v>1</v>
      </c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 t="s">
        <v>1</v>
      </c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2"/>
      <c r="CX6" s="466" t="s">
        <v>1</v>
      </c>
      <c r="CY6" s="467"/>
      <c r="CZ6" s="467"/>
      <c r="DA6" s="467"/>
      <c r="DB6" s="467"/>
      <c r="DC6" s="467"/>
      <c r="DD6" s="467"/>
      <c r="DE6" s="467"/>
      <c r="DF6" s="467"/>
      <c r="DG6" s="467"/>
      <c r="DH6" s="467"/>
      <c r="DI6" s="319"/>
      <c r="DJ6" s="319"/>
      <c r="DK6" s="319"/>
      <c r="DL6" s="319"/>
      <c r="DM6" s="324"/>
      <c r="DN6" s="220" t="s">
        <v>1</v>
      </c>
      <c r="DO6" s="221"/>
      <c r="DP6" s="221"/>
      <c r="DQ6" s="221"/>
      <c r="DR6" s="221"/>
      <c r="DS6" s="221"/>
      <c r="DT6" s="221"/>
      <c r="DU6" s="221"/>
      <c r="DV6" s="221"/>
      <c r="DW6" s="221"/>
      <c r="DX6" s="222"/>
      <c r="DY6" s="220" t="s">
        <v>1</v>
      </c>
      <c r="DZ6" s="221"/>
      <c r="EA6" s="221"/>
      <c r="EB6" s="221"/>
      <c r="EC6" s="221"/>
      <c r="ED6" s="221"/>
      <c r="EE6" s="221"/>
      <c r="EF6" s="221"/>
      <c r="EG6" s="221"/>
      <c r="EH6" s="222"/>
    </row>
    <row r="7" spans="1:138" s="5" customFormat="1" ht="26.25" customHeight="1">
      <c r="A7" s="230" t="s">
        <v>22</v>
      </c>
      <c r="B7" s="231"/>
      <c r="C7" s="231"/>
      <c r="D7" s="231"/>
      <c r="E7" s="231"/>
      <c r="F7" s="232"/>
      <c r="G7" s="267" t="s">
        <v>115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434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434" t="s">
        <v>1</v>
      </c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24"/>
      <c r="AY7" s="241" t="s">
        <v>1</v>
      </c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 t="s">
        <v>1</v>
      </c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3"/>
      <c r="BX7" s="289">
        <f>BX11</f>
        <v>3213638.0009629996</v>
      </c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3"/>
      <c r="CJ7" s="226">
        <f>CJ11</f>
        <v>3213638.0009629996</v>
      </c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466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319"/>
      <c r="DJ7" s="319"/>
      <c r="DK7" s="319"/>
      <c r="DL7" s="319"/>
      <c r="DM7" s="324"/>
      <c r="DN7" s="220"/>
      <c r="DO7" s="471"/>
      <c r="DP7" s="471"/>
      <c r="DQ7" s="471"/>
      <c r="DR7" s="471"/>
      <c r="DS7" s="471"/>
      <c r="DT7" s="471"/>
      <c r="DU7" s="471"/>
      <c r="DV7" s="471"/>
      <c r="DW7" s="471"/>
      <c r="DX7" s="472"/>
      <c r="DY7" s="220"/>
      <c r="DZ7" s="221"/>
      <c r="EA7" s="221"/>
      <c r="EB7" s="221"/>
      <c r="EC7" s="221"/>
      <c r="ED7" s="221"/>
      <c r="EE7" s="221"/>
      <c r="EF7" s="221"/>
      <c r="EG7" s="221"/>
      <c r="EH7" s="222"/>
    </row>
    <row r="8" spans="1:138" s="5" customFormat="1" ht="51.75" customHeight="1">
      <c r="A8" s="283" t="s">
        <v>45</v>
      </c>
      <c r="B8" s="319"/>
      <c r="C8" s="319"/>
      <c r="D8" s="319"/>
      <c r="E8" s="319"/>
      <c r="F8" s="324"/>
      <c r="G8" s="403" t="s">
        <v>251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34">
        <v>346</v>
      </c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434" t="s">
        <v>252</v>
      </c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3"/>
      <c r="AY8" s="220">
        <v>403</v>
      </c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436">
        <v>1000</v>
      </c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2"/>
      <c r="BX8" s="436">
        <f>AY8*BL8</f>
        <v>403000</v>
      </c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2"/>
      <c r="CJ8" s="436">
        <f>BX8</f>
        <v>403000</v>
      </c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2"/>
      <c r="CX8" s="436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2"/>
      <c r="DN8" s="436"/>
      <c r="DO8" s="321"/>
      <c r="DP8" s="321"/>
      <c r="DQ8" s="321"/>
      <c r="DR8" s="321"/>
      <c r="DS8" s="321"/>
      <c r="DT8" s="321"/>
      <c r="DU8" s="321"/>
      <c r="DV8" s="321"/>
      <c r="DW8" s="321"/>
      <c r="DX8" s="322"/>
      <c r="DY8" s="436"/>
      <c r="DZ8" s="321"/>
      <c r="EA8" s="321"/>
      <c r="EB8" s="321"/>
      <c r="EC8" s="321"/>
      <c r="ED8" s="321"/>
      <c r="EE8" s="321"/>
      <c r="EF8" s="321"/>
      <c r="EG8" s="321"/>
      <c r="EH8" s="322"/>
    </row>
    <row r="9" spans="1:138" s="5" customFormat="1" ht="51.75" customHeight="1">
      <c r="A9" s="283" t="s">
        <v>309</v>
      </c>
      <c r="B9" s="319"/>
      <c r="C9" s="319"/>
      <c r="D9" s="319"/>
      <c r="E9" s="319"/>
      <c r="F9" s="324"/>
      <c r="G9" s="403" t="s">
        <v>251</v>
      </c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34">
        <v>346</v>
      </c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434" t="s">
        <v>252</v>
      </c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3"/>
      <c r="AY9" s="220">
        <v>169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436">
        <v>62.946745</v>
      </c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2"/>
      <c r="BX9" s="436">
        <f>AY9*BL9</f>
        <v>10637.999905</v>
      </c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2"/>
      <c r="CJ9" s="436">
        <f>BX9</f>
        <v>10637.999905</v>
      </c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2"/>
      <c r="CX9" s="436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2"/>
      <c r="DN9" s="436"/>
      <c r="DO9" s="321"/>
      <c r="DP9" s="321"/>
      <c r="DQ9" s="321"/>
      <c r="DR9" s="321"/>
      <c r="DS9" s="321"/>
      <c r="DT9" s="321"/>
      <c r="DU9" s="321"/>
      <c r="DV9" s="321"/>
      <c r="DW9" s="321"/>
      <c r="DX9" s="322"/>
      <c r="DY9" s="436"/>
      <c r="DZ9" s="321"/>
      <c r="EA9" s="321"/>
      <c r="EB9" s="321"/>
      <c r="EC9" s="321"/>
      <c r="ED9" s="321"/>
      <c r="EE9" s="321"/>
      <c r="EF9" s="321"/>
      <c r="EG9" s="321"/>
      <c r="EH9" s="322"/>
    </row>
    <row r="10" spans="1:138" s="5" customFormat="1" ht="51.75" customHeight="1">
      <c r="A10" s="283" t="s">
        <v>311</v>
      </c>
      <c r="B10" s="319"/>
      <c r="C10" s="319"/>
      <c r="D10" s="319"/>
      <c r="E10" s="319"/>
      <c r="F10" s="324"/>
      <c r="G10" s="403" t="s">
        <v>312</v>
      </c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34">
        <v>346</v>
      </c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434" t="s">
        <v>252</v>
      </c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3"/>
      <c r="AY10" s="220">
        <v>4497</v>
      </c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436">
        <v>622.637314</v>
      </c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2"/>
      <c r="BX10" s="436">
        <f>AY10*BL10</f>
        <v>2800000.0010579997</v>
      </c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2"/>
      <c r="CJ10" s="436">
        <f>BX10</f>
        <v>2800000.0010579997</v>
      </c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2"/>
      <c r="CX10" s="436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2"/>
      <c r="DN10" s="436"/>
      <c r="DO10" s="321"/>
      <c r="DP10" s="321"/>
      <c r="DQ10" s="321"/>
      <c r="DR10" s="321"/>
      <c r="DS10" s="321"/>
      <c r="DT10" s="321"/>
      <c r="DU10" s="321"/>
      <c r="DV10" s="321"/>
      <c r="DW10" s="321"/>
      <c r="DX10" s="322"/>
      <c r="DY10" s="436"/>
      <c r="DZ10" s="321"/>
      <c r="EA10" s="321"/>
      <c r="EB10" s="321"/>
      <c r="EC10" s="321"/>
      <c r="ED10" s="321"/>
      <c r="EE10" s="321"/>
      <c r="EF10" s="321"/>
      <c r="EG10" s="321"/>
      <c r="EH10" s="322"/>
    </row>
    <row r="11" spans="1:138" s="5" customFormat="1" ht="16.5" customHeight="1">
      <c r="A11" s="316" t="s">
        <v>17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5"/>
      <c r="BX11" s="436">
        <f>SUM(BX8:CI10)</f>
        <v>3213638.0009629996</v>
      </c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24"/>
      <c r="CJ11" s="436">
        <f>SUM(CJ8:CW10)</f>
        <v>3213638.0009629996</v>
      </c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24"/>
      <c r="CX11" s="466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24"/>
      <c r="DN11" s="220"/>
      <c r="DO11" s="221"/>
      <c r="DP11" s="221"/>
      <c r="DQ11" s="221"/>
      <c r="DR11" s="221"/>
      <c r="DS11" s="221"/>
      <c r="DT11" s="221"/>
      <c r="DU11" s="221"/>
      <c r="DV11" s="221"/>
      <c r="DW11" s="221"/>
      <c r="DX11" s="222"/>
      <c r="DY11" s="220"/>
      <c r="DZ11" s="221"/>
      <c r="EA11" s="221"/>
      <c r="EB11" s="221"/>
      <c r="EC11" s="221"/>
      <c r="ED11" s="221"/>
      <c r="EE11" s="221"/>
      <c r="EF11" s="221"/>
      <c r="EG11" s="221"/>
      <c r="EH11" s="222"/>
    </row>
  </sheetData>
  <sheetProtection/>
  <mergeCells count="84">
    <mergeCell ref="DY9:EH9"/>
    <mergeCell ref="A9:F9"/>
    <mergeCell ref="G9:W9"/>
    <mergeCell ref="X9:AK9"/>
    <mergeCell ref="AL9:AX9"/>
    <mergeCell ref="AY9:BK9"/>
    <mergeCell ref="BL9:BW9"/>
    <mergeCell ref="DY11:EH11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1:BW11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L10:BW10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BX10:CI10"/>
    <mergeCell ref="CJ10:CW10"/>
    <mergeCell ref="CX10:DM10"/>
    <mergeCell ref="DN10:DX10"/>
    <mergeCell ref="DY10:EH10"/>
    <mergeCell ref="A10:F10"/>
    <mergeCell ref="G10:W10"/>
    <mergeCell ref="X10:AK10"/>
    <mergeCell ref="AL10:AX10"/>
    <mergeCell ref="AY10:BK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8"/>
  <sheetViews>
    <sheetView zoomScalePageLayoutView="0" workbookViewId="0" topLeftCell="A1">
      <selection activeCell="AH35" sqref="AH35:CM35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1" t="s">
        <v>556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</row>
    <row r="3" spans="1:106" ht="11.25" customHeight="1">
      <c r="A3" s="95" t="s">
        <v>3</v>
      </c>
      <c r="B3" s="95"/>
      <c r="C3" s="95"/>
      <c r="D3" s="95"/>
      <c r="E3" s="95"/>
      <c r="F3" s="95"/>
      <c r="G3" s="95"/>
      <c r="H3" s="96"/>
      <c r="I3" s="92" t="s">
        <v>35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101"/>
      <c r="CN3" s="78" t="s">
        <v>557</v>
      </c>
      <c r="CO3" s="95"/>
      <c r="CP3" s="95"/>
      <c r="CQ3" s="95"/>
      <c r="CR3" s="95"/>
      <c r="CS3" s="95"/>
      <c r="CT3" s="95"/>
      <c r="CU3" s="96"/>
      <c r="CV3" s="78" t="s">
        <v>558</v>
      </c>
      <c r="CW3" s="78" t="s">
        <v>559</v>
      </c>
      <c r="CX3" s="78" t="s">
        <v>560</v>
      </c>
      <c r="CY3" s="86" t="s">
        <v>403</v>
      </c>
      <c r="CZ3" s="87"/>
      <c r="DA3" s="87"/>
      <c r="DB3" s="88"/>
    </row>
    <row r="4" spans="1:106" ht="11.25" customHeight="1">
      <c r="A4" s="97"/>
      <c r="B4" s="97"/>
      <c r="C4" s="97"/>
      <c r="D4" s="97"/>
      <c r="E4" s="97"/>
      <c r="F4" s="97"/>
      <c r="G4" s="97"/>
      <c r="H4" s="98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102"/>
      <c r="CN4" s="79"/>
      <c r="CO4" s="97"/>
      <c r="CP4" s="97"/>
      <c r="CQ4" s="97"/>
      <c r="CR4" s="97"/>
      <c r="CS4" s="97"/>
      <c r="CT4" s="97"/>
      <c r="CU4" s="98"/>
      <c r="CV4" s="79"/>
      <c r="CW4" s="79"/>
      <c r="CX4" s="79"/>
      <c r="CY4" s="55" t="s">
        <v>404</v>
      </c>
      <c r="CZ4" s="55" t="s">
        <v>405</v>
      </c>
      <c r="DA4" s="55" t="s">
        <v>406</v>
      </c>
      <c r="DB4" s="89" t="s">
        <v>407</v>
      </c>
    </row>
    <row r="5" spans="1:106" ht="39" customHeight="1">
      <c r="A5" s="99"/>
      <c r="B5" s="99"/>
      <c r="C5" s="99"/>
      <c r="D5" s="99"/>
      <c r="E5" s="99"/>
      <c r="F5" s="99"/>
      <c r="G5" s="99"/>
      <c r="H5" s="10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103"/>
      <c r="CN5" s="80"/>
      <c r="CO5" s="99"/>
      <c r="CP5" s="99"/>
      <c r="CQ5" s="99"/>
      <c r="CR5" s="99"/>
      <c r="CS5" s="99"/>
      <c r="CT5" s="99"/>
      <c r="CU5" s="100"/>
      <c r="CV5" s="80"/>
      <c r="CW5" s="80"/>
      <c r="CX5" s="80"/>
      <c r="CY5" s="35" t="s">
        <v>561</v>
      </c>
      <c r="CZ5" s="56" t="s">
        <v>562</v>
      </c>
      <c r="DA5" s="56" t="s">
        <v>563</v>
      </c>
      <c r="DB5" s="90"/>
    </row>
    <row r="6" spans="1:106" ht="13.5" customHeight="1" thickBot="1">
      <c r="A6" s="104" t="s">
        <v>6</v>
      </c>
      <c r="B6" s="104"/>
      <c r="C6" s="104"/>
      <c r="D6" s="104"/>
      <c r="E6" s="104"/>
      <c r="F6" s="104"/>
      <c r="G6" s="104"/>
      <c r="H6" s="105"/>
      <c r="I6" s="104" t="s">
        <v>7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5"/>
      <c r="CN6" s="106" t="s">
        <v>8</v>
      </c>
      <c r="CO6" s="107"/>
      <c r="CP6" s="107"/>
      <c r="CQ6" s="107"/>
      <c r="CR6" s="107"/>
      <c r="CS6" s="107"/>
      <c r="CT6" s="107"/>
      <c r="CU6" s="108"/>
      <c r="CV6" s="57" t="s">
        <v>9</v>
      </c>
      <c r="CW6" s="57" t="s">
        <v>36</v>
      </c>
      <c r="CX6" s="57" t="s">
        <v>139</v>
      </c>
      <c r="CY6" s="57" t="s">
        <v>10</v>
      </c>
      <c r="CZ6" s="57" t="s">
        <v>13</v>
      </c>
      <c r="DA6" s="57" t="s">
        <v>70</v>
      </c>
      <c r="DB6" s="58" t="s">
        <v>71</v>
      </c>
    </row>
    <row r="7" spans="1:106" ht="12.75" customHeight="1">
      <c r="A7" s="109">
        <v>1</v>
      </c>
      <c r="B7" s="109"/>
      <c r="C7" s="109"/>
      <c r="D7" s="109"/>
      <c r="E7" s="109"/>
      <c r="F7" s="109"/>
      <c r="G7" s="109"/>
      <c r="H7" s="110"/>
      <c r="I7" s="111" t="s">
        <v>564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3" t="s">
        <v>565</v>
      </c>
      <c r="CO7" s="114"/>
      <c r="CP7" s="114"/>
      <c r="CQ7" s="114"/>
      <c r="CR7" s="114"/>
      <c r="CS7" s="114"/>
      <c r="CT7" s="114"/>
      <c r="CU7" s="115"/>
      <c r="CV7" s="41" t="s">
        <v>566</v>
      </c>
      <c r="CW7" s="41" t="s">
        <v>413</v>
      </c>
      <c r="CX7" s="41" t="s">
        <v>413</v>
      </c>
      <c r="CY7" s="42">
        <v>51626569.64</v>
      </c>
      <c r="CZ7" s="42">
        <v>39092039</v>
      </c>
      <c r="DA7" s="42">
        <v>39092039</v>
      </c>
      <c r="DB7" s="43"/>
    </row>
    <row r="8" spans="1:106" ht="24" customHeight="1">
      <c r="A8" s="116" t="s">
        <v>22</v>
      </c>
      <c r="B8" s="116"/>
      <c r="C8" s="116"/>
      <c r="D8" s="116"/>
      <c r="E8" s="116"/>
      <c r="F8" s="116"/>
      <c r="G8" s="116"/>
      <c r="H8" s="117"/>
      <c r="I8" s="118" t="s">
        <v>567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20" t="s">
        <v>568</v>
      </c>
      <c r="CO8" s="116"/>
      <c r="CP8" s="116"/>
      <c r="CQ8" s="116"/>
      <c r="CR8" s="116"/>
      <c r="CS8" s="116"/>
      <c r="CT8" s="116"/>
      <c r="CU8" s="117"/>
      <c r="CV8" s="45" t="s">
        <v>566</v>
      </c>
      <c r="CW8" s="45" t="s">
        <v>413</v>
      </c>
      <c r="CX8" s="45" t="s">
        <v>413</v>
      </c>
      <c r="CY8" s="46">
        <v>51626569.64</v>
      </c>
      <c r="CZ8" s="46">
        <v>39092039</v>
      </c>
      <c r="DA8" s="46">
        <v>39092039</v>
      </c>
      <c r="DB8" s="47"/>
    </row>
    <row r="9" spans="1:106" ht="24" customHeight="1">
      <c r="A9" s="116" t="s">
        <v>45</v>
      </c>
      <c r="B9" s="116"/>
      <c r="C9" s="116"/>
      <c r="D9" s="116"/>
      <c r="E9" s="116"/>
      <c r="F9" s="116"/>
      <c r="G9" s="116"/>
      <c r="H9" s="117"/>
      <c r="I9" s="118" t="s">
        <v>569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20" t="s">
        <v>570</v>
      </c>
      <c r="CO9" s="116"/>
      <c r="CP9" s="116"/>
      <c r="CQ9" s="116"/>
      <c r="CR9" s="116"/>
      <c r="CS9" s="116"/>
      <c r="CT9" s="116"/>
      <c r="CU9" s="117"/>
      <c r="CV9" s="45" t="s">
        <v>566</v>
      </c>
      <c r="CW9" s="45" t="s">
        <v>413</v>
      </c>
      <c r="CX9" s="45" t="s">
        <v>413</v>
      </c>
      <c r="CY9" s="46">
        <v>35419014.5</v>
      </c>
      <c r="CZ9" s="46">
        <v>27713900</v>
      </c>
      <c r="DA9" s="46">
        <v>27713900</v>
      </c>
      <c r="DB9" s="47"/>
    </row>
    <row r="10" spans="1:106" ht="24" customHeight="1">
      <c r="A10" s="116" t="s">
        <v>571</v>
      </c>
      <c r="B10" s="116"/>
      <c r="C10" s="116"/>
      <c r="D10" s="116"/>
      <c r="E10" s="116"/>
      <c r="F10" s="116"/>
      <c r="G10" s="116"/>
      <c r="H10" s="117"/>
      <c r="I10" s="118" t="s">
        <v>572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20" t="s">
        <v>573</v>
      </c>
      <c r="CO10" s="116"/>
      <c r="CP10" s="116"/>
      <c r="CQ10" s="116"/>
      <c r="CR10" s="116"/>
      <c r="CS10" s="116"/>
      <c r="CT10" s="116"/>
      <c r="CU10" s="117"/>
      <c r="CV10" s="45" t="s">
        <v>574</v>
      </c>
      <c r="CW10" s="45" t="s">
        <v>413</v>
      </c>
      <c r="CX10" s="45" t="s">
        <v>413</v>
      </c>
      <c r="CY10" s="46">
        <v>35419014.5</v>
      </c>
      <c r="CZ10" s="46">
        <v>27713900</v>
      </c>
      <c r="DA10" s="46">
        <v>27713900</v>
      </c>
      <c r="DB10" s="47"/>
    </row>
    <row r="11" spans="1:106" ht="24" customHeight="1">
      <c r="A11" s="116" t="s">
        <v>309</v>
      </c>
      <c r="B11" s="116"/>
      <c r="C11" s="116"/>
      <c r="D11" s="116"/>
      <c r="E11" s="116"/>
      <c r="F11" s="116"/>
      <c r="G11" s="116"/>
      <c r="H11" s="117"/>
      <c r="I11" s="118" t="s">
        <v>575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20" t="s">
        <v>576</v>
      </c>
      <c r="CO11" s="116"/>
      <c r="CP11" s="116"/>
      <c r="CQ11" s="116"/>
      <c r="CR11" s="116"/>
      <c r="CS11" s="116"/>
      <c r="CT11" s="116"/>
      <c r="CU11" s="117"/>
      <c r="CV11" s="45" t="s">
        <v>566</v>
      </c>
      <c r="CW11" s="45" t="s">
        <v>413</v>
      </c>
      <c r="CX11" s="45" t="s">
        <v>413</v>
      </c>
      <c r="CY11" s="46">
        <v>5903490</v>
      </c>
      <c r="CZ11" s="46">
        <v>2300000</v>
      </c>
      <c r="DA11" s="46">
        <v>2300000</v>
      </c>
      <c r="DB11" s="47"/>
    </row>
    <row r="12" spans="1:106" ht="24" customHeight="1">
      <c r="A12" s="116" t="s">
        <v>577</v>
      </c>
      <c r="B12" s="116"/>
      <c r="C12" s="116"/>
      <c r="D12" s="116"/>
      <c r="E12" s="116"/>
      <c r="F12" s="116"/>
      <c r="G12" s="116"/>
      <c r="H12" s="117"/>
      <c r="I12" s="118" t="s">
        <v>572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20" t="s">
        <v>578</v>
      </c>
      <c r="CO12" s="116"/>
      <c r="CP12" s="116"/>
      <c r="CQ12" s="116"/>
      <c r="CR12" s="116"/>
      <c r="CS12" s="116"/>
      <c r="CT12" s="116"/>
      <c r="CU12" s="117"/>
      <c r="CV12" s="45" t="s">
        <v>566</v>
      </c>
      <c r="CW12" s="45" t="s">
        <v>413</v>
      </c>
      <c r="CX12" s="45" t="s">
        <v>413</v>
      </c>
      <c r="CY12" s="46">
        <v>5903490</v>
      </c>
      <c r="CZ12" s="46">
        <v>2300000</v>
      </c>
      <c r="DA12" s="46">
        <v>2300000</v>
      </c>
      <c r="DB12" s="47"/>
    </row>
    <row r="13" spans="1:106" ht="24" customHeight="1">
      <c r="A13" s="116" t="s">
        <v>579</v>
      </c>
      <c r="B13" s="116"/>
      <c r="C13" s="116"/>
      <c r="D13" s="116"/>
      <c r="E13" s="116"/>
      <c r="F13" s="116"/>
      <c r="G13" s="116"/>
      <c r="H13" s="117"/>
      <c r="I13" s="118" t="s">
        <v>580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20" t="s">
        <v>581</v>
      </c>
      <c r="CO13" s="116"/>
      <c r="CP13" s="116"/>
      <c r="CQ13" s="116"/>
      <c r="CR13" s="116"/>
      <c r="CS13" s="116"/>
      <c r="CT13" s="116"/>
      <c r="CU13" s="117"/>
      <c r="CV13" s="45" t="s">
        <v>574</v>
      </c>
      <c r="CW13" s="45" t="s">
        <v>423</v>
      </c>
      <c r="CX13" s="45" t="s">
        <v>413</v>
      </c>
      <c r="CY13" s="46">
        <v>5903490</v>
      </c>
      <c r="CZ13" s="46">
        <v>2300000</v>
      </c>
      <c r="DA13" s="46">
        <v>2300000</v>
      </c>
      <c r="DB13" s="47"/>
    </row>
    <row r="14" spans="1:106" ht="24" customHeight="1">
      <c r="A14" s="116" t="s">
        <v>311</v>
      </c>
      <c r="B14" s="116"/>
      <c r="C14" s="116"/>
      <c r="D14" s="116"/>
      <c r="E14" s="116"/>
      <c r="F14" s="116"/>
      <c r="G14" s="116"/>
      <c r="H14" s="117"/>
      <c r="I14" s="118" t="s">
        <v>582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20" t="s">
        <v>583</v>
      </c>
      <c r="CO14" s="116"/>
      <c r="CP14" s="116"/>
      <c r="CQ14" s="116"/>
      <c r="CR14" s="116"/>
      <c r="CS14" s="116"/>
      <c r="CT14" s="116"/>
      <c r="CU14" s="117"/>
      <c r="CV14" s="45" t="s">
        <v>566</v>
      </c>
      <c r="CW14" s="45" t="s">
        <v>413</v>
      </c>
      <c r="CX14" s="45" t="s">
        <v>413</v>
      </c>
      <c r="CY14" s="46">
        <v>10304065.14</v>
      </c>
      <c r="CZ14" s="46">
        <v>9078139</v>
      </c>
      <c r="DA14" s="46">
        <v>9078139</v>
      </c>
      <c r="DB14" s="47"/>
    </row>
    <row r="15" spans="1:106" ht="24" customHeight="1">
      <c r="A15" s="116" t="s">
        <v>584</v>
      </c>
      <c r="B15" s="116"/>
      <c r="C15" s="116"/>
      <c r="D15" s="116"/>
      <c r="E15" s="116"/>
      <c r="F15" s="116"/>
      <c r="G15" s="116"/>
      <c r="H15" s="117"/>
      <c r="I15" s="118" t="s">
        <v>572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 t="s">
        <v>585</v>
      </c>
      <c r="CO15" s="116"/>
      <c r="CP15" s="116"/>
      <c r="CQ15" s="116"/>
      <c r="CR15" s="116"/>
      <c r="CS15" s="116"/>
      <c r="CT15" s="116"/>
      <c r="CU15" s="117"/>
      <c r="CV15" s="45" t="s">
        <v>566</v>
      </c>
      <c r="CW15" s="45" t="s">
        <v>413</v>
      </c>
      <c r="CX15" s="45" t="s">
        <v>413</v>
      </c>
      <c r="CY15" s="46">
        <v>10304065.14</v>
      </c>
      <c r="CZ15" s="46">
        <v>9078139</v>
      </c>
      <c r="DA15" s="46">
        <v>9078139</v>
      </c>
      <c r="DB15" s="47"/>
    </row>
    <row r="16" spans="1:106" ht="24" customHeight="1" thickBot="1">
      <c r="A16" s="116" t="s">
        <v>586</v>
      </c>
      <c r="B16" s="116"/>
      <c r="C16" s="116"/>
      <c r="D16" s="116"/>
      <c r="E16" s="116"/>
      <c r="F16" s="116"/>
      <c r="G16" s="116"/>
      <c r="H16" s="117"/>
      <c r="I16" s="118" t="s">
        <v>580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20" t="s">
        <v>587</v>
      </c>
      <c r="CO16" s="116"/>
      <c r="CP16" s="116"/>
      <c r="CQ16" s="116"/>
      <c r="CR16" s="116"/>
      <c r="CS16" s="116"/>
      <c r="CT16" s="116"/>
      <c r="CU16" s="117"/>
      <c r="CV16" s="45" t="s">
        <v>574</v>
      </c>
      <c r="CW16" s="45" t="s">
        <v>423</v>
      </c>
      <c r="CX16" s="45" t="s">
        <v>413</v>
      </c>
      <c r="CY16" s="46">
        <v>10304065.14</v>
      </c>
      <c r="CZ16" s="46">
        <v>9078139</v>
      </c>
      <c r="DA16" s="46">
        <v>9078139</v>
      </c>
      <c r="DB16" s="47"/>
    </row>
    <row r="17" spans="1:106" ht="12.75" customHeight="1">
      <c r="A17" s="109">
        <v>2</v>
      </c>
      <c r="B17" s="109"/>
      <c r="C17" s="109"/>
      <c r="D17" s="109"/>
      <c r="E17" s="109"/>
      <c r="F17" s="109"/>
      <c r="G17" s="109"/>
      <c r="H17" s="110"/>
      <c r="I17" s="111" t="s">
        <v>588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3" t="s">
        <v>589</v>
      </c>
      <c r="CO17" s="114"/>
      <c r="CP17" s="114"/>
      <c r="CQ17" s="114"/>
      <c r="CR17" s="114"/>
      <c r="CS17" s="114"/>
      <c r="CT17" s="114"/>
      <c r="CU17" s="115"/>
      <c r="CV17" s="41" t="s">
        <v>566</v>
      </c>
      <c r="CW17" s="41" t="s">
        <v>413</v>
      </c>
      <c r="CX17" s="41" t="s">
        <v>413</v>
      </c>
      <c r="CY17" s="42">
        <v>51626569.64</v>
      </c>
      <c r="CZ17" s="42">
        <v>39092039</v>
      </c>
      <c r="DA17" s="42">
        <v>39092039</v>
      </c>
      <c r="DB17" s="43"/>
    </row>
    <row r="18" spans="1:106" ht="24" customHeight="1" thickBot="1">
      <c r="A18" s="116" t="s">
        <v>25</v>
      </c>
      <c r="B18" s="116"/>
      <c r="C18" s="116"/>
      <c r="D18" s="116"/>
      <c r="E18" s="116"/>
      <c r="F18" s="116"/>
      <c r="G18" s="116"/>
      <c r="H18" s="117"/>
      <c r="I18" s="118" t="s">
        <v>590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20" t="s">
        <v>591</v>
      </c>
      <c r="CO18" s="116"/>
      <c r="CP18" s="116"/>
      <c r="CQ18" s="116"/>
      <c r="CR18" s="116"/>
      <c r="CS18" s="116"/>
      <c r="CT18" s="116"/>
      <c r="CU18" s="117"/>
      <c r="CV18" s="45" t="s">
        <v>574</v>
      </c>
      <c r="CW18" s="45" t="s">
        <v>413</v>
      </c>
      <c r="CX18" s="45" t="s">
        <v>413</v>
      </c>
      <c r="CY18" s="46">
        <v>51626569.64</v>
      </c>
      <c r="CZ18" s="46">
        <v>39092039</v>
      </c>
      <c r="DA18" s="46">
        <v>39092039</v>
      </c>
      <c r="DB18" s="47"/>
    </row>
    <row r="19" spans="1:106" ht="12.75" customHeight="1">
      <c r="A19" s="109">
        <v>3</v>
      </c>
      <c r="B19" s="109"/>
      <c r="C19" s="109"/>
      <c r="D19" s="109"/>
      <c r="E19" s="109"/>
      <c r="F19" s="109"/>
      <c r="G19" s="109"/>
      <c r="H19" s="110"/>
      <c r="I19" s="111" t="s">
        <v>592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3" t="s">
        <v>593</v>
      </c>
      <c r="CO19" s="114"/>
      <c r="CP19" s="114"/>
      <c r="CQ19" s="114"/>
      <c r="CR19" s="114"/>
      <c r="CS19" s="114"/>
      <c r="CT19" s="114"/>
      <c r="CU19" s="115"/>
      <c r="CV19" s="41" t="s">
        <v>566</v>
      </c>
      <c r="CW19" s="41" t="s">
        <v>413</v>
      </c>
      <c r="CX19" s="41" t="s">
        <v>413</v>
      </c>
      <c r="CY19" s="42"/>
      <c r="CZ19" s="42"/>
      <c r="DA19" s="42"/>
      <c r="DB19" s="43"/>
    </row>
    <row r="21" spans="9:105" ht="12.75" customHeight="1">
      <c r="I21" s="31" t="s">
        <v>594</v>
      </c>
      <c r="CV21" s="69" t="s">
        <v>547</v>
      </c>
      <c r="CW21" s="69"/>
      <c r="CX21" s="69"/>
      <c r="CY21" s="69"/>
      <c r="CZ21" s="69"/>
      <c r="DA21" s="69"/>
    </row>
    <row r="22" spans="9:105" ht="14.25" customHeight="1">
      <c r="I22" s="31" t="s">
        <v>595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V22" s="70" t="s">
        <v>548</v>
      </c>
      <c r="CW22" s="70"/>
      <c r="CX22" s="70"/>
      <c r="CY22" s="70"/>
      <c r="CZ22" s="70"/>
      <c r="DA22" s="70"/>
    </row>
    <row r="23" spans="43:105" ht="14.25" customHeight="1">
      <c r="AQ23" s="122" t="s">
        <v>596</v>
      </c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K23" s="122" t="s">
        <v>597</v>
      </c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Y23" s="122" t="s">
        <v>367</v>
      </c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V23" s="70" t="s">
        <v>549</v>
      </c>
      <c r="CW23" s="70"/>
      <c r="CX23" s="70"/>
      <c r="CY23" s="70"/>
      <c r="CZ23" s="70"/>
      <c r="DA23" s="70"/>
    </row>
    <row r="24" spans="9:105" ht="14.25" customHeight="1">
      <c r="I24" s="31" t="s">
        <v>598</v>
      </c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V24" s="70" t="s">
        <v>550</v>
      </c>
      <c r="CW24" s="70"/>
      <c r="CX24" s="70"/>
      <c r="CY24" s="70"/>
      <c r="CZ24" s="70"/>
      <c r="DA24" s="70"/>
    </row>
    <row r="25" spans="39:105" ht="15.75" customHeight="1">
      <c r="AM25" s="122" t="s">
        <v>596</v>
      </c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G25" s="122" t="s">
        <v>599</v>
      </c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CA25" s="122" t="s">
        <v>600</v>
      </c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V25" s="70" t="s">
        <v>551</v>
      </c>
      <c r="CW25" s="70"/>
      <c r="CX25" s="70"/>
      <c r="CY25" s="70"/>
      <c r="CZ25" s="70"/>
      <c r="DA25" s="70"/>
    </row>
    <row r="26" spans="39:105" ht="3" customHeight="1"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V26" s="3"/>
      <c r="CW26" s="3"/>
      <c r="CX26" s="3"/>
      <c r="CY26" s="3"/>
      <c r="CZ26" s="3"/>
      <c r="DA26" s="3"/>
    </row>
    <row r="27" spans="9:105" ht="12.75" customHeight="1">
      <c r="I27" s="124" t="s">
        <v>601</v>
      </c>
      <c r="J27" s="124"/>
      <c r="K27" s="125" t="s">
        <v>608</v>
      </c>
      <c r="L27" s="123"/>
      <c r="M27" s="123"/>
      <c r="N27" s="126" t="s">
        <v>601</v>
      </c>
      <c r="O27" s="126"/>
      <c r="Q27" s="125" t="s">
        <v>609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29"/>
      <c r="AG27" s="127" t="s">
        <v>574</v>
      </c>
      <c r="AH27" s="128"/>
      <c r="AI27" s="128"/>
      <c r="AJ27" s="128"/>
      <c r="AK27" s="128"/>
      <c r="AL27" s="31" t="s">
        <v>602</v>
      </c>
      <c r="CV27" s="3"/>
      <c r="CW27" s="3"/>
      <c r="CX27" s="3"/>
      <c r="CY27" s="3"/>
      <c r="CZ27" s="3"/>
      <c r="DA27" s="3"/>
    </row>
    <row r="28" spans="100:105" ht="10.5" customHeight="1" thickBot="1">
      <c r="CV28" s="3"/>
      <c r="CW28" s="3"/>
      <c r="CX28" s="3"/>
      <c r="CY28" s="3"/>
      <c r="CZ28" s="3"/>
      <c r="DA28" s="3"/>
    </row>
    <row r="29" spans="1:105" ht="3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1"/>
      <c r="CV29" s="3"/>
      <c r="CW29" s="3"/>
      <c r="CX29" s="3"/>
      <c r="CY29" s="3"/>
      <c r="CZ29" s="3"/>
      <c r="DA29" s="3"/>
    </row>
    <row r="30" spans="1:105" ht="9.75" customHeight="1">
      <c r="A30" s="62" t="s">
        <v>603</v>
      </c>
      <c r="CM30" s="63"/>
      <c r="CV30" s="3"/>
      <c r="CW30" s="3"/>
      <c r="CX30" s="3"/>
      <c r="CY30" s="3"/>
      <c r="CZ30" s="3"/>
      <c r="DA30" s="3"/>
    </row>
    <row r="31" spans="1:105" ht="15.75" customHeight="1">
      <c r="A31" s="129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30"/>
      <c r="CV31" s="69" t="s">
        <v>547</v>
      </c>
      <c r="CW31" s="69"/>
      <c r="CX31" s="69"/>
      <c r="CY31" s="69"/>
      <c r="CZ31" s="69"/>
      <c r="DA31" s="69"/>
    </row>
    <row r="32" spans="1:105" ht="14.25" customHeight="1">
      <c r="A32" s="132" t="s">
        <v>604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33"/>
      <c r="CV32" s="70" t="s">
        <v>552</v>
      </c>
      <c r="CW32" s="70"/>
      <c r="CX32" s="70"/>
      <c r="CY32" s="70"/>
      <c r="CZ32" s="70"/>
      <c r="DA32" s="70"/>
    </row>
    <row r="33" spans="1:105" ht="13.5" customHeight="1">
      <c r="A33" s="6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65"/>
      <c r="CV33" s="70" t="s">
        <v>553</v>
      </c>
      <c r="CW33" s="70"/>
      <c r="CX33" s="70"/>
      <c r="CY33" s="70"/>
      <c r="CZ33" s="70"/>
      <c r="DA33" s="70"/>
    </row>
    <row r="34" spans="1:105" ht="15" customHeight="1">
      <c r="A34" s="129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30"/>
      <c r="CV34" s="70" t="s">
        <v>554</v>
      </c>
      <c r="CW34" s="70"/>
      <c r="CX34" s="70"/>
      <c r="CY34" s="70"/>
      <c r="CZ34" s="70"/>
      <c r="DA34" s="70"/>
    </row>
    <row r="35" spans="1:105" ht="15.75" customHeight="1">
      <c r="A35" s="132" t="s">
        <v>597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AH35" s="122" t="s">
        <v>367</v>
      </c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33"/>
      <c r="CV35" s="70" t="s">
        <v>555</v>
      </c>
      <c r="CW35" s="70"/>
      <c r="CX35" s="70"/>
      <c r="CY35" s="70"/>
      <c r="CZ35" s="70"/>
      <c r="DA35" s="70"/>
    </row>
    <row r="36" spans="1:91" ht="9.75" customHeight="1">
      <c r="A36" s="62"/>
      <c r="CM36" s="63"/>
    </row>
    <row r="37" spans="1:91" ht="9.75" customHeight="1">
      <c r="A37" s="134" t="s">
        <v>601</v>
      </c>
      <c r="B37" s="124"/>
      <c r="C37" s="123"/>
      <c r="D37" s="123"/>
      <c r="E37" s="123"/>
      <c r="F37" s="126" t="s">
        <v>601</v>
      </c>
      <c r="G37" s="126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4">
        <v>20</v>
      </c>
      <c r="Y37" s="124"/>
      <c r="Z37" s="124"/>
      <c r="AA37" s="131"/>
      <c r="AB37" s="131"/>
      <c r="AC37" s="131"/>
      <c r="AD37" s="31" t="s">
        <v>602</v>
      </c>
      <c r="CM37" s="63"/>
    </row>
    <row r="38" spans="1:91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</row>
  </sheetData>
  <sheetProtection/>
  <mergeCells count="90">
    <mergeCell ref="AH34:CM34"/>
    <mergeCell ref="A35:Y35"/>
    <mergeCell ref="AH35:CM35"/>
    <mergeCell ref="A37:B37"/>
    <mergeCell ref="C37:E37"/>
    <mergeCell ref="F37:G37"/>
    <mergeCell ref="I37:W37"/>
    <mergeCell ref="X37:Z37"/>
    <mergeCell ref="I27:J27"/>
    <mergeCell ref="K27:M27"/>
    <mergeCell ref="N27:O27"/>
    <mergeCell ref="Q27:AE27"/>
    <mergeCell ref="AG27:AK27"/>
    <mergeCell ref="A31:CM31"/>
    <mergeCell ref="AA37:AC37"/>
    <mergeCell ref="A32:CM32"/>
    <mergeCell ref="A34:Y34"/>
    <mergeCell ref="AM24:BD24"/>
    <mergeCell ref="BG24:BX24"/>
    <mergeCell ref="CA24:CR24"/>
    <mergeCell ref="AM25:BD25"/>
    <mergeCell ref="BG25:BX25"/>
    <mergeCell ref="CA25:CR25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CV31:DA31"/>
    <mergeCell ref="CV32:DA32"/>
    <mergeCell ref="CV33:DA33"/>
    <mergeCell ref="CV34:DA34"/>
    <mergeCell ref="CV35:DA35"/>
    <mergeCell ref="CV21:DA21"/>
    <mergeCell ref="CV22:DA22"/>
    <mergeCell ref="CV23:DA23"/>
    <mergeCell ref="CV24:DA24"/>
    <mergeCell ref="CV25:DA2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6"/>
  <sheetViews>
    <sheetView tabSelected="1" zoomScaleSheetLayoutView="100" zoomScalePageLayoutView="0" workbookViewId="0" topLeftCell="A31">
      <selection activeCell="DB36" sqref="DB36:DM3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54" t="s">
        <v>257</v>
      </c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</row>
    <row r="2" spans="155:187" ht="14.25" customHeight="1">
      <c r="EY2" s="154" t="s">
        <v>358</v>
      </c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</row>
    <row r="4" spans="1:187" ht="12.75" customHeight="1">
      <c r="A4" s="155" t="s">
        <v>121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</row>
    <row r="5" spans="1:187" ht="12.75" customHeight="1">
      <c r="A5" s="156" t="s">
        <v>157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</row>
    <row r="6" spans="1:187" ht="12.75" customHeight="1">
      <c r="A6" s="157" t="s">
        <v>145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</row>
    <row r="8" spans="1:187" ht="23.25" customHeight="1">
      <c r="A8" s="161" t="s">
        <v>122</v>
      </c>
      <c r="B8" s="162"/>
      <c r="C8" s="162"/>
      <c r="D8" s="162"/>
      <c r="E8" s="163"/>
      <c r="F8" s="174" t="s">
        <v>156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  <c r="AR8" s="161" t="s">
        <v>171</v>
      </c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3"/>
      <c r="BD8" s="161" t="s">
        <v>147</v>
      </c>
      <c r="BE8" s="162"/>
      <c r="BF8" s="162"/>
      <c r="BG8" s="162"/>
      <c r="BH8" s="162"/>
      <c r="BI8" s="162"/>
      <c r="BJ8" s="162"/>
      <c r="BK8" s="162"/>
      <c r="BL8" s="162"/>
      <c r="BM8" s="163"/>
      <c r="BN8" s="161" t="s">
        <v>148</v>
      </c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  <c r="CD8" s="161" t="s">
        <v>123</v>
      </c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1" t="s">
        <v>124</v>
      </c>
      <c r="CR8" s="167"/>
      <c r="CS8" s="167"/>
      <c r="CT8" s="167"/>
      <c r="CU8" s="167"/>
      <c r="CV8" s="167"/>
      <c r="CW8" s="167"/>
      <c r="CX8" s="167"/>
      <c r="CY8" s="162"/>
      <c r="CZ8" s="162"/>
      <c r="DA8" s="162"/>
      <c r="DB8" s="142" t="s">
        <v>173</v>
      </c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1" t="s">
        <v>167</v>
      </c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3"/>
      <c r="ED8" s="180" t="s">
        <v>150</v>
      </c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3"/>
    </row>
    <row r="9" spans="1:187" ht="62.25" customHeight="1">
      <c r="A9" s="164"/>
      <c r="B9" s="165"/>
      <c r="C9" s="165"/>
      <c r="D9" s="165"/>
      <c r="E9" s="166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9"/>
      <c r="AR9" s="164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164"/>
      <c r="BE9" s="165"/>
      <c r="BF9" s="165"/>
      <c r="BG9" s="165"/>
      <c r="BH9" s="165"/>
      <c r="BI9" s="165"/>
      <c r="BJ9" s="165"/>
      <c r="BK9" s="165"/>
      <c r="BL9" s="165"/>
      <c r="BM9" s="166"/>
      <c r="BN9" s="164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6"/>
      <c r="CD9" s="164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8"/>
      <c r="CR9" s="169"/>
      <c r="CS9" s="169"/>
      <c r="CT9" s="169"/>
      <c r="CU9" s="169"/>
      <c r="CV9" s="169"/>
      <c r="CW9" s="169"/>
      <c r="CX9" s="169"/>
      <c r="CY9" s="165"/>
      <c r="CZ9" s="165"/>
      <c r="DA9" s="165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4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6"/>
      <c r="ED9" s="135" t="s">
        <v>183</v>
      </c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35" t="s">
        <v>262</v>
      </c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7"/>
      <c r="FL9" s="136" t="s">
        <v>151</v>
      </c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7"/>
    </row>
    <row r="10" spans="1:187" ht="12" customHeight="1">
      <c r="A10" s="142">
        <v>1</v>
      </c>
      <c r="B10" s="142"/>
      <c r="C10" s="142"/>
      <c r="D10" s="142"/>
      <c r="E10" s="142"/>
      <c r="F10" s="135">
        <v>2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5">
        <v>3</v>
      </c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5">
        <v>4</v>
      </c>
      <c r="BE10" s="136"/>
      <c r="BF10" s="136"/>
      <c r="BG10" s="136"/>
      <c r="BH10" s="136"/>
      <c r="BI10" s="136"/>
      <c r="BJ10" s="136"/>
      <c r="BK10" s="136"/>
      <c r="BL10" s="136"/>
      <c r="BM10" s="137"/>
      <c r="BN10" s="135">
        <v>5</v>
      </c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7"/>
      <c r="CD10" s="135">
        <v>6</v>
      </c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42">
        <v>7</v>
      </c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36">
        <v>8</v>
      </c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7"/>
      <c r="DN10" s="135">
        <v>9</v>
      </c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7"/>
      <c r="ED10" s="135">
        <v>10</v>
      </c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5">
        <v>11</v>
      </c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  <c r="FL10" s="136">
        <v>12</v>
      </c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7"/>
    </row>
    <row r="11" spans="1:187" ht="34.5" customHeight="1">
      <c r="A11" s="142">
        <v>1</v>
      </c>
      <c r="B11" s="142"/>
      <c r="C11" s="142"/>
      <c r="D11" s="142"/>
      <c r="E11" s="142"/>
      <c r="F11" s="145" t="s">
        <v>146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35">
        <v>121</v>
      </c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35"/>
      <c r="BE11" s="141"/>
      <c r="BF11" s="141"/>
      <c r="BG11" s="141"/>
      <c r="BH11" s="141"/>
      <c r="BI11" s="141"/>
      <c r="BJ11" s="141"/>
      <c r="BK11" s="141"/>
      <c r="BL11" s="141"/>
      <c r="BM11" s="153"/>
      <c r="BN11" s="135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41"/>
      <c r="CB11" s="141"/>
      <c r="CC11" s="153"/>
      <c r="CD11" s="135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50">
        <f>DB19</f>
        <v>17762.16</v>
      </c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35">
        <f>DN13+DN14+DN15+DN16</f>
        <v>562.6800000000001</v>
      </c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53"/>
      <c r="ED11" s="149">
        <f>DB11-DN11</f>
        <v>17199.48</v>
      </c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8">
        <f>ED11/DN11*100</f>
        <v>3056.707187033482</v>
      </c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40"/>
    </row>
    <row r="12" spans="1:187" ht="17.25" customHeight="1">
      <c r="A12" s="142">
        <v>2</v>
      </c>
      <c r="B12" s="142"/>
      <c r="C12" s="142"/>
      <c r="D12" s="142"/>
      <c r="E12" s="142"/>
      <c r="F12" s="145" t="s">
        <v>149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35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35"/>
      <c r="BE12" s="141"/>
      <c r="BF12" s="141"/>
      <c r="BG12" s="141"/>
      <c r="BH12" s="141"/>
      <c r="BI12" s="141"/>
      <c r="BJ12" s="141"/>
      <c r="BK12" s="141"/>
      <c r="BL12" s="141"/>
      <c r="BM12" s="153"/>
      <c r="BN12" s="135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41"/>
      <c r="CB12" s="141"/>
      <c r="CC12" s="153"/>
      <c r="CD12" s="135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35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53"/>
      <c r="ED12" s="135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8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40"/>
    </row>
    <row r="13" spans="1:187" ht="26.25" customHeight="1">
      <c r="A13" s="142">
        <v>3</v>
      </c>
      <c r="B13" s="142"/>
      <c r="C13" s="142"/>
      <c r="D13" s="142"/>
      <c r="E13" s="142"/>
      <c r="F13" s="145" t="s">
        <v>247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35">
        <v>121</v>
      </c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35"/>
      <c r="BE13" s="141"/>
      <c r="BF13" s="141"/>
      <c r="BG13" s="141"/>
      <c r="BH13" s="141"/>
      <c r="BI13" s="141"/>
      <c r="BJ13" s="141"/>
      <c r="BK13" s="141"/>
      <c r="BL13" s="141"/>
      <c r="BM13" s="153"/>
      <c r="BN13" s="135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41"/>
      <c r="CB13" s="141"/>
      <c r="CC13" s="153"/>
      <c r="CD13" s="135">
        <v>11.72</v>
      </c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2">
        <v>20</v>
      </c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50">
        <v>1172.25</v>
      </c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1"/>
      <c r="DN13" s="135">
        <v>234.45</v>
      </c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53"/>
      <c r="ED13" s="149">
        <f>DB13-DN13</f>
        <v>937.8</v>
      </c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8">
        <f>ED13/DN13*100</f>
        <v>400</v>
      </c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  <c r="FL13" s="210" t="s">
        <v>260</v>
      </c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2"/>
    </row>
    <row r="14" spans="1:187" ht="27" customHeight="1">
      <c r="A14" s="142">
        <v>4</v>
      </c>
      <c r="B14" s="142"/>
      <c r="C14" s="142"/>
      <c r="D14" s="142"/>
      <c r="E14" s="142"/>
      <c r="F14" s="145" t="s">
        <v>248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35">
        <v>121</v>
      </c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35"/>
      <c r="BE14" s="141"/>
      <c r="BF14" s="141"/>
      <c r="BG14" s="141"/>
      <c r="BH14" s="141"/>
      <c r="BI14" s="141"/>
      <c r="BJ14" s="141"/>
      <c r="BK14" s="141"/>
      <c r="BL14" s="141"/>
      <c r="BM14" s="153"/>
      <c r="BN14" s="135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41"/>
      <c r="CB14" s="141"/>
      <c r="CC14" s="153"/>
      <c r="CD14" s="135">
        <v>11.72</v>
      </c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2">
        <v>28</v>
      </c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50">
        <v>1641.15</v>
      </c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  <c r="DN14" s="135">
        <v>328.23</v>
      </c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53"/>
      <c r="ED14" s="149">
        <f>DB14-DN14</f>
        <v>1312.92</v>
      </c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8">
        <f>ED14/DN14*100</f>
        <v>400</v>
      </c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  <c r="FL14" s="213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5"/>
    </row>
    <row r="15" spans="1:187" ht="30.75" customHeight="1">
      <c r="A15" s="142">
        <v>5</v>
      </c>
      <c r="B15" s="142"/>
      <c r="C15" s="142"/>
      <c r="D15" s="142"/>
      <c r="E15" s="142"/>
      <c r="F15" s="145" t="s">
        <v>249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35">
        <v>121</v>
      </c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35"/>
      <c r="BE15" s="141"/>
      <c r="BF15" s="141"/>
      <c r="BG15" s="141"/>
      <c r="BH15" s="141"/>
      <c r="BI15" s="141"/>
      <c r="BJ15" s="141"/>
      <c r="BK15" s="141"/>
      <c r="BL15" s="141"/>
      <c r="BM15" s="153"/>
      <c r="BN15" s="135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41"/>
      <c r="CB15" s="141"/>
      <c r="CC15" s="153"/>
      <c r="CD15" s="135">
        <v>3.45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2">
        <v>81.83</v>
      </c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50">
        <v>3288.84</v>
      </c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1"/>
      <c r="DN15" s="135">
        <v>0</v>
      </c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53"/>
      <c r="ED15" s="149">
        <f>DB15-DN15</f>
        <v>3288.84</v>
      </c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8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  <c r="FL15" s="213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5"/>
    </row>
    <row r="16" spans="1:187" ht="29.25" customHeight="1">
      <c r="A16" s="142">
        <v>6</v>
      </c>
      <c r="B16" s="142"/>
      <c r="C16" s="142"/>
      <c r="D16" s="142"/>
      <c r="E16" s="142"/>
      <c r="F16" s="145" t="s">
        <v>250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35">
        <v>121</v>
      </c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35"/>
      <c r="BE16" s="141"/>
      <c r="BF16" s="141"/>
      <c r="BG16" s="141"/>
      <c r="BH16" s="141"/>
      <c r="BI16" s="141"/>
      <c r="BJ16" s="141"/>
      <c r="BK16" s="141"/>
      <c r="BL16" s="141"/>
      <c r="BM16" s="153"/>
      <c r="BN16" s="135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41"/>
      <c r="CB16" s="141"/>
      <c r="CC16" s="153"/>
      <c r="CD16" s="135">
        <v>3.34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2">
        <v>69.69</v>
      </c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50">
        <v>2807.76</v>
      </c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1"/>
      <c r="DN16" s="135">
        <v>0</v>
      </c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53"/>
      <c r="ED16" s="149">
        <f>DB16-DN16</f>
        <v>2807.76</v>
      </c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8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  <c r="FL16" s="216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8"/>
    </row>
    <row r="17" spans="1:187" ht="29.25" customHeight="1">
      <c r="A17" s="135">
        <v>7</v>
      </c>
      <c r="B17" s="136"/>
      <c r="C17" s="136"/>
      <c r="D17" s="136"/>
      <c r="E17" s="137"/>
      <c r="F17" s="145" t="s">
        <v>359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7"/>
      <c r="AR17" s="135">
        <v>121</v>
      </c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D17" s="135"/>
      <c r="BE17" s="136"/>
      <c r="BF17" s="136"/>
      <c r="BG17" s="136"/>
      <c r="BH17" s="136"/>
      <c r="BI17" s="136"/>
      <c r="BJ17" s="136"/>
      <c r="BK17" s="136"/>
      <c r="BL17" s="136"/>
      <c r="BM17" s="137"/>
      <c r="BN17" s="135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7"/>
      <c r="CD17" s="135">
        <v>14.73</v>
      </c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7"/>
      <c r="CQ17" s="135">
        <v>74.9</v>
      </c>
      <c r="CR17" s="136"/>
      <c r="CS17" s="136"/>
      <c r="CT17" s="136"/>
      <c r="CU17" s="136"/>
      <c r="CV17" s="136"/>
      <c r="CW17" s="136"/>
      <c r="CX17" s="136"/>
      <c r="CY17" s="136"/>
      <c r="CZ17" s="136"/>
      <c r="DA17" s="137"/>
      <c r="DB17" s="149">
        <v>4414.6</v>
      </c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1"/>
      <c r="DN17" s="135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7"/>
      <c r="ED17" s="149">
        <v>4414.6</v>
      </c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1"/>
      <c r="EV17" s="148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  <c r="FL17" s="138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40"/>
    </row>
    <row r="18" spans="1:187" ht="17.25" customHeight="1">
      <c r="A18" s="135">
        <v>8</v>
      </c>
      <c r="B18" s="136"/>
      <c r="C18" s="136"/>
      <c r="D18" s="136"/>
      <c r="E18" s="137"/>
      <c r="F18" s="145" t="s">
        <v>359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7"/>
      <c r="AR18" s="135">
        <v>121</v>
      </c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7"/>
      <c r="BD18" s="135"/>
      <c r="BE18" s="136"/>
      <c r="BF18" s="136"/>
      <c r="BG18" s="136"/>
      <c r="BH18" s="136"/>
      <c r="BI18" s="136"/>
      <c r="BJ18" s="136"/>
      <c r="BK18" s="136"/>
      <c r="BL18" s="136"/>
      <c r="BM18" s="137"/>
      <c r="BN18" s="135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135">
        <v>14.93</v>
      </c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7"/>
      <c r="CQ18" s="135">
        <v>75.29</v>
      </c>
      <c r="CR18" s="136"/>
      <c r="CS18" s="136"/>
      <c r="CT18" s="136"/>
      <c r="CU18" s="136"/>
      <c r="CV18" s="136"/>
      <c r="CW18" s="136"/>
      <c r="CX18" s="136"/>
      <c r="CY18" s="136"/>
      <c r="CZ18" s="136"/>
      <c r="DA18" s="137"/>
      <c r="DB18" s="149">
        <v>4437.56</v>
      </c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1"/>
      <c r="DN18" s="135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7"/>
      <c r="ED18" s="149">
        <v>4437.56</v>
      </c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1"/>
      <c r="EV18" s="148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4"/>
      <c r="FL18" s="138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40"/>
    </row>
    <row r="19" spans="1:187" ht="17.25" customHeight="1">
      <c r="A19" s="171" t="s">
        <v>17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5"/>
      <c r="AR19" s="135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35"/>
      <c r="BE19" s="141"/>
      <c r="BF19" s="141"/>
      <c r="BG19" s="141"/>
      <c r="BH19" s="141"/>
      <c r="BI19" s="141"/>
      <c r="BJ19" s="141"/>
      <c r="BK19" s="141"/>
      <c r="BL19" s="141"/>
      <c r="BM19" s="153"/>
      <c r="BN19" s="135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41"/>
      <c r="CB19" s="141"/>
      <c r="CC19" s="153"/>
      <c r="CD19" s="135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50">
        <f>SUM(DB13:DM18)</f>
        <v>17762.16</v>
      </c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1"/>
      <c r="DN19" s="135">
        <f>SUM(DN13:EC18)</f>
        <v>562.6800000000001</v>
      </c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53"/>
      <c r="ED19" s="149">
        <f>DB19-DN19</f>
        <v>17199.48</v>
      </c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8">
        <f>ED19/DN19*100</f>
        <v>3056.707187033482</v>
      </c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40"/>
    </row>
    <row r="20" spans="1:187" ht="12.75" customHeight="1">
      <c r="A20" s="196" t="s">
        <v>159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5"/>
    </row>
    <row r="21" spans="1:187" ht="11.25">
      <c r="A21" s="209" t="s">
        <v>158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15"/>
    </row>
    <row r="22" spans="1:187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5"/>
    </row>
    <row r="23" spans="1:187" ht="12.75" customHeight="1">
      <c r="A23" s="186" t="s">
        <v>154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</row>
    <row r="24" spans="1:187" ht="11.25" customHeight="1">
      <c r="A24" s="170" t="s">
        <v>126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</row>
    <row r="25" spans="1:187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</row>
    <row r="26" spans="1:187" ht="27.75" customHeight="1">
      <c r="A26" s="142" t="s">
        <v>122</v>
      </c>
      <c r="B26" s="142"/>
      <c r="C26" s="142"/>
      <c r="D26" s="142"/>
      <c r="E26" s="142"/>
      <c r="F26" s="135" t="s">
        <v>35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7"/>
      <c r="ES26" s="135" t="s">
        <v>125</v>
      </c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7"/>
    </row>
    <row r="27" spans="1:187" ht="11.25">
      <c r="A27" s="142">
        <v>1</v>
      </c>
      <c r="B27" s="142"/>
      <c r="C27" s="142"/>
      <c r="D27" s="142"/>
      <c r="E27" s="142"/>
      <c r="F27" s="135" t="s">
        <v>217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7"/>
      <c r="ES27" s="149">
        <v>100839278.5</v>
      </c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1"/>
    </row>
    <row r="28" spans="1:187" ht="11.25">
      <c r="A28" s="142">
        <v>2</v>
      </c>
      <c r="B28" s="142"/>
      <c r="C28" s="142"/>
      <c r="D28" s="142"/>
      <c r="E28" s="142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7"/>
      <c r="ES28" s="149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1"/>
    </row>
    <row r="29" spans="1:187" ht="11.25" customHeight="1">
      <c r="A29" s="171" t="s">
        <v>17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3"/>
      <c r="ES29" s="149">
        <f>ES27</f>
        <v>100839278.5</v>
      </c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1"/>
    </row>
    <row r="30" spans="1:187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</row>
    <row r="31" spans="1:187" ht="11.25" customHeight="1">
      <c r="A31" s="170" t="s">
        <v>153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</row>
    <row r="32" spans="1:187" ht="6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</row>
    <row r="33" spans="1:187" ht="24.75" customHeight="1">
      <c r="A33" s="161" t="s">
        <v>122</v>
      </c>
      <c r="B33" s="162"/>
      <c r="C33" s="162"/>
      <c r="D33" s="162"/>
      <c r="E33" s="163"/>
      <c r="F33" s="174" t="s">
        <v>175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6"/>
      <c r="AR33" s="161" t="s">
        <v>171</v>
      </c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3"/>
      <c r="BD33" s="161" t="s">
        <v>147</v>
      </c>
      <c r="BE33" s="162"/>
      <c r="BF33" s="162"/>
      <c r="BG33" s="162"/>
      <c r="BH33" s="162"/>
      <c r="BI33" s="162"/>
      <c r="BJ33" s="162"/>
      <c r="BK33" s="162"/>
      <c r="BL33" s="162"/>
      <c r="BM33" s="163"/>
      <c r="BN33" s="161" t="s">
        <v>148</v>
      </c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3"/>
      <c r="CD33" s="161" t="s">
        <v>152</v>
      </c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1" t="s">
        <v>127</v>
      </c>
      <c r="CR33" s="167"/>
      <c r="CS33" s="167"/>
      <c r="CT33" s="167"/>
      <c r="CU33" s="167"/>
      <c r="CV33" s="167"/>
      <c r="CW33" s="167"/>
      <c r="CX33" s="167"/>
      <c r="CY33" s="162"/>
      <c r="CZ33" s="162"/>
      <c r="DA33" s="162"/>
      <c r="DB33" s="142" t="s">
        <v>173</v>
      </c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1" t="s">
        <v>167</v>
      </c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3"/>
      <c r="ED33" s="180" t="s">
        <v>150</v>
      </c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3"/>
    </row>
    <row r="34" spans="1:187" ht="56.25" customHeight="1">
      <c r="A34" s="164"/>
      <c r="B34" s="165"/>
      <c r="C34" s="165"/>
      <c r="D34" s="165"/>
      <c r="E34" s="166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9"/>
      <c r="AR34" s="164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4"/>
      <c r="BE34" s="165"/>
      <c r="BF34" s="165"/>
      <c r="BG34" s="165"/>
      <c r="BH34" s="165"/>
      <c r="BI34" s="165"/>
      <c r="BJ34" s="165"/>
      <c r="BK34" s="165"/>
      <c r="BL34" s="165"/>
      <c r="BM34" s="166"/>
      <c r="BN34" s="164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6"/>
      <c r="CD34" s="164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8"/>
      <c r="CR34" s="169"/>
      <c r="CS34" s="169"/>
      <c r="CT34" s="169"/>
      <c r="CU34" s="169"/>
      <c r="CV34" s="169"/>
      <c r="CW34" s="169"/>
      <c r="CX34" s="169"/>
      <c r="CY34" s="165"/>
      <c r="CZ34" s="165"/>
      <c r="DA34" s="165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4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6"/>
      <c r="ED34" s="135" t="s">
        <v>183</v>
      </c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35" t="s">
        <v>184</v>
      </c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7"/>
      <c r="FL34" s="136" t="s">
        <v>151</v>
      </c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7"/>
    </row>
    <row r="35" spans="1:187" ht="11.25">
      <c r="A35" s="142">
        <v>1</v>
      </c>
      <c r="B35" s="142"/>
      <c r="C35" s="142"/>
      <c r="D35" s="142"/>
      <c r="E35" s="142"/>
      <c r="F35" s="135">
        <v>2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5">
        <v>3</v>
      </c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5">
        <v>4</v>
      </c>
      <c r="BE35" s="136"/>
      <c r="BF35" s="136"/>
      <c r="BG35" s="136"/>
      <c r="BH35" s="136"/>
      <c r="BI35" s="136"/>
      <c r="BJ35" s="136"/>
      <c r="BK35" s="136"/>
      <c r="BL35" s="136"/>
      <c r="BM35" s="137"/>
      <c r="BN35" s="135">
        <v>5</v>
      </c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7"/>
      <c r="CD35" s="135">
        <v>6</v>
      </c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42">
        <v>7</v>
      </c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36">
        <v>8</v>
      </c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7"/>
      <c r="DN35" s="135">
        <v>9</v>
      </c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7"/>
      <c r="ED35" s="135">
        <v>10</v>
      </c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5">
        <v>11</v>
      </c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7"/>
      <c r="FL35" s="136">
        <v>12</v>
      </c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7"/>
    </row>
    <row r="36" spans="1:187" ht="23.25" customHeight="1">
      <c r="A36" s="142">
        <v>1</v>
      </c>
      <c r="B36" s="142"/>
      <c r="C36" s="142"/>
      <c r="D36" s="142"/>
      <c r="E36" s="142"/>
      <c r="F36" s="135" t="s">
        <v>218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5">
        <v>131</v>
      </c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35"/>
      <c r="BE36" s="141"/>
      <c r="BF36" s="141"/>
      <c r="BG36" s="141"/>
      <c r="BH36" s="141"/>
      <c r="BI36" s="141"/>
      <c r="BJ36" s="141"/>
      <c r="BK36" s="141"/>
      <c r="BL36" s="141"/>
      <c r="BM36" s="153"/>
      <c r="BN36" s="135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41"/>
      <c r="CB36" s="141"/>
      <c r="CC36" s="153"/>
      <c r="CD36" s="135">
        <v>114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2">
        <v>403</v>
      </c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3">
        <f>CD36*CQ36*247*0.8</f>
        <v>9078139.200000001</v>
      </c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4"/>
      <c r="DN36" s="148">
        <v>4519808.02</v>
      </c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9"/>
      <c r="ED36" s="149">
        <f>DB36-DN36</f>
        <v>4558331.180000002</v>
      </c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1">
        <f>ED36/DN36*100</f>
        <v>100.85231850179339</v>
      </c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3"/>
      <c r="FL36" s="188" t="s">
        <v>261</v>
      </c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90"/>
    </row>
    <row r="37" spans="1:187" ht="36.75" customHeight="1">
      <c r="A37" s="142">
        <v>2</v>
      </c>
      <c r="B37" s="142"/>
      <c r="C37" s="142"/>
      <c r="D37" s="142"/>
      <c r="E37" s="142"/>
      <c r="F37" s="171" t="s">
        <v>361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35">
        <v>135</v>
      </c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35"/>
      <c r="BE37" s="141"/>
      <c r="BF37" s="141"/>
      <c r="BG37" s="141"/>
      <c r="BH37" s="141"/>
      <c r="BI37" s="141"/>
      <c r="BJ37" s="141"/>
      <c r="BK37" s="141"/>
      <c r="BL37" s="141"/>
      <c r="BM37" s="153"/>
      <c r="BN37" s="135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41"/>
      <c r="CB37" s="141"/>
      <c r="CC37" s="153"/>
      <c r="CD37" s="135">
        <v>58.95</v>
      </c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2">
        <v>6</v>
      </c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36">
        <f>CD37*CQ37</f>
        <v>353.70000000000005</v>
      </c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7"/>
      <c r="DN37" s="135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53"/>
      <c r="ED37" s="135">
        <v>353.7</v>
      </c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38">
        <v>100</v>
      </c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  <c r="FL37" s="188" t="s">
        <v>360</v>
      </c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90"/>
    </row>
    <row r="38" spans="1:187" ht="39.75" customHeight="1">
      <c r="A38" s="135">
        <v>3</v>
      </c>
      <c r="B38" s="136"/>
      <c r="C38" s="136"/>
      <c r="D38" s="136"/>
      <c r="E38" s="137"/>
      <c r="F38" s="171" t="s">
        <v>361</v>
      </c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3"/>
      <c r="AR38" s="135">
        <v>135</v>
      </c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5"/>
      <c r="BE38" s="136"/>
      <c r="BF38" s="136"/>
      <c r="BG38" s="136"/>
      <c r="BH38" s="136"/>
      <c r="BI38" s="136"/>
      <c r="BJ38" s="136"/>
      <c r="BK38" s="136"/>
      <c r="BL38" s="136"/>
      <c r="BM38" s="137"/>
      <c r="BN38" s="135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7"/>
      <c r="CD38" s="135">
        <v>62.67</v>
      </c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7"/>
      <c r="CQ38" s="135">
        <v>6</v>
      </c>
      <c r="CR38" s="136"/>
      <c r="CS38" s="136"/>
      <c r="CT38" s="136"/>
      <c r="CU38" s="136"/>
      <c r="CV38" s="136"/>
      <c r="CW38" s="136"/>
      <c r="CX38" s="136"/>
      <c r="CY38" s="136"/>
      <c r="CZ38" s="136"/>
      <c r="DA38" s="137"/>
      <c r="DB38" s="136">
        <f>CD38*CQ38</f>
        <v>376.02</v>
      </c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7"/>
      <c r="DN38" s="135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7"/>
      <c r="ED38" s="135">
        <v>376.02</v>
      </c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7"/>
      <c r="EV38" s="138">
        <v>100</v>
      </c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40"/>
      <c r="FL38" s="191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3"/>
    </row>
    <row r="39" spans="1:187" ht="12.75" customHeight="1">
      <c r="A39" s="135" t="s">
        <v>17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35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35"/>
      <c r="BE39" s="141"/>
      <c r="BF39" s="141"/>
      <c r="BG39" s="141"/>
      <c r="BH39" s="141"/>
      <c r="BI39" s="141"/>
      <c r="BJ39" s="141"/>
      <c r="BK39" s="141"/>
      <c r="BL39" s="141"/>
      <c r="BM39" s="153"/>
      <c r="BN39" s="135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41"/>
      <c r="CB39" s="141"/>
      <c r="CC39" s="153"/>
      <c r="CD39" s="135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50">
        <f>DB36+DB37+DB38</f>
        <v>9078868.92</v>
      </c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1"/>
      <c r="DN39" s="148">
        <f>DN36</f>
        <v>4519808.02</v>
      </c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53"/>
      <c r="ED39" s="135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38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40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40"/>
    </row>
    <row r="40" spans="1:187" ht="15.75" customHeight="1">
      <c r="A40" s="158" t="s">
        <v>155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</row>
    <row r="41" spans="1:187" ht="12.75">
      <c r="A41" s="207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8"/>
      <c r="FK41" s="208"/>
      <c r="FL41" s="208"/>
      <c r="FM41" s="208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08"/>
      <c r="GA41" s="208"/>
      <c r="GB41" s="208"/>
      <c r="GC41" s="208"/>
      <c r="GD41" s="208"/>
      <c r="GE41" s="208"/>
    </row>
    <row r="42" spans="1:187" ht="14.25" customHeight="1">
      <c r="A42" s="186" t="s">
        <v>168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</row>
    <row r="43" spans="1:187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</row>
    <row r="44" spans="1:187" ht="21" customHeight="1">
      <c r="A44" s="142" t="s">
        <v>122</v>
      </c>
      <c r="B44" s="142"/>
      <c r="C44" s="142"/>
      <c r="D44" s="142"/>
      <c r="E44" s="142"/>
      <c r="F44" s="142" t="s">
        <v>35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35" t="s">
        <v>171</v>
      </c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53"/>
      <c r="ES44" s="135" t="s">
        <v>125</v>
      </c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7"/>
    </row>
    <row r="45" spans="1:187" ht="12.75">
      <c r="A45" s="142">
        <v>1</v>
      </c>
      <c r="B45" s="142"/>
      <c r="C45" s="142"/>
      <c r="D45" s="142"/>
      <c r="E45" s="142"/>
      <c r="F45" s="142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35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53"/>
      <c r="ES45" s="135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7"/>
    </row>
    <row r="46" spans="1:187" ht="12.75">
      <c r="A46" s="142">
        <v>2</v>
      </c>
      <c r="B46" s="142"/>
      <c r="C46" s="142"/>
      <c r="D46" s="142"/>
      <c r="E46" s="142"/>
      <c r="F46" s="142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35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53"/>
      <c r="ES46" s="135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7"/>
    </row>
    <row r="47" spans="1:187" ht="11.25" customHeight="1">
      <c r="A47" s="171" t="s">
        <v>17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3"/>
      <c r="ES47" s="135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7"/>
    </row>
    <row r="48" spans="1:187" ht="13.5" customHeight="1">
      <c r="A48" s="184" t="s">
        <v>160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</row>
    <row r="49" spans="1:187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</row>
    <row r="50" spans="1:187" ht="11.25" customHeight="1">
      <c r="A50" s="187" t="s">
        <v>161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  <c r="FW50" s="187"/>
      <c r="FX50" s="187"/>
      <c r="FY50" s="187"/>
      <c r="FZ50" s="187"/>
      <c r="GA50" s="187"/>
      <c r="GB50" s="187"/>
      <c r="GC50" s="187"/>
      <c r="GD50" s="187"/>
      <c r="GE50" s="187"/>
    </row>
    <row r="51" spans="1:187" ht="11.25" customHeight="1">
      <c r="A51" s="170" t="s">
        <v>128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</row>
    <row r="52" spans="1:187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23.25" customHeight="1">
      <c r="A53" s="142" t="s">
        <v>122</v>
      </c>
      <c r="B53" s="142"/>
      <c r="C53" s="142"/>
      <c r="D53" s="142"/>
      <c r="E53" s="142"/>
      <c r="F53" s="135" t="s">
        <v>35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7"/>
      <c r="ES53" s="135" t="s">
        <v>125</v>
      </c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7"/>
    </row>
    <row r="54" spans="1:187" ht="11.25">
      <c r="A54" s="142">
        <v>1</v>
      </c>
      <c r="B54" s="142"/>
      <c r="C54" s="142"/>
      <c r="D54" s="142"/>
      <c r="E54" s="142"/>
      <c r="F54" s="171" t="s">
        <v>219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3"/>
      <c r="ES54" s="149">
        <v>2300000</v>
      </c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1"/>
    </row>
    <row r="55" spans="1:187" ht="11.25">
      <c r="A55" s="142">
        <v>2</v>
      </c>
      <c r="B55" s="142"/>
      <c r="C55" s="142"/>
      <c r="D55" s="142"/>
      <c r="E55" s="142"/>
      <c r="F55" s="135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7"/>
      <c r="ES55" s="149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1"/>
    </row>
    <row r="56" spans="1:187" ht="11.25" customHeight="1">
      <c r="A56" s="171" t="s">
        <v>17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3"/>
      <c r="ES56" s="149">
        <f>ES54</f>
        <v>2300000</v>
      </c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1"/>
    </row>
    <row r="57" spans="1:187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</row>
    <row r="58" spans="1:187" ht="11.25" customHeight="1">
      <c r="A58" s="170" t="s">
        <v>129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</row>
    <row r="59" spans="1:187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26.25" customHeight="1">
      <c r="A60" s="142" t="s">
        <v>122</v>
      </c>
      <c r="B60" s="142"/>
      <c r="C60" s="142"/>
      <c r="D60" s="142"/>
      <c r="E60" s="142"/>
      <c r="F60" s="135" t="s">
        <v>35</v>
      </c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7"/>
      <c r="ES60" s="135" t="s">
        <v>125</v>
      </c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7"/>
    </row>
    <row r="61" spans="1:187" ht="11.25">
      <c r="A61" s="142">
        <v>1</v>
      </c>
      <c r="B61" s="142"/>
      <c r="C61" s="142"/>
      <c r="D61" s="142"/>
      <c r="E61" s="142"/>
      <c r="F61" s="135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7"/>
      <c r="ES61" s="135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7"/>
    </row>
    <row r="62" spans="1:187" ht="11.25">
      <c r="A62" s="142">
        <v>2</v>
      </c>
      <c r="B62" s="142"/>
      <c r="C62" s="142"/>
      <c r="D62" s="142"/>
      <c r="E62" s="142"/>
      <c r="F62" s="135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7"/>
      <c r="ES62" s="135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7"/>
    </row>
    <row r="63" spans="1:187" ht="11.25" customHeight="1">
      <c r="A63" s="171" t="s">
        <v>17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3"/>
      <c r="ES63" s="135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7"/>
    </row>
    <row r="64" spans="1:187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</row>
    <row r="65" spans="1:187" ht="11.25" customHeight="1">
      <c r="A65" s="170" t="s">
        <v>130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</row>
    <row r="66" spans="1:187" ht="4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21" customHeight="1">
      <c r="A67" s="142" t="s">
        <v>122</v>
      </c>
      <c r="B67" s="142"/>
      <c r="C67" s="142"/>
      <c r="D67" s="142"/>
      <c r="E67" s="142"/>
      <c r="F67" s="135" t="s">
        <v>35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7"/>
      <c r="ES67" s="135" t="s">
        <v>125</v>
      </c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7"/>
    </row>
    <row r="68" spans="1:187" ht="11.25">
      <c r="A68" s="142">
        <v>1</v>
      </c>
      <c r="B68" s="142"/>
      <c r="C68" s="142"/>
      <c r="D68" s="142"/>
      <c r="E68" s="142"/>
      <c r="F68" s="135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7"/>
      <c r="ES68" s="135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7"/>
    </row>
    <row r="69" spans="1:187" ht="11.25">
      <c r="A69" s="142">
        <v>2</v>
      </c>
      <c r="B69" s="142"/>
      <c r="C69" s="142"/>
      <c r="D69" s="142"/>
      <c r="E69" s="142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7"/>
      <c r="ES69" s="135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7"/>
    </row>
    <row r="70" spans="1:187" ht="11.25" customHeight="1">
      <c r="A70" s="171" t="s">
        <v>17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3"/>
      <c r="ES70" s="135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7"/>
    </row>
    <row r="71" spans="1:187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</row>
    <row r="72" spans="1:187" ht="11.25" customHeight="1">
      <c r="A72" s="170" t="s">
        <v>131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</row>
    <row r="73" spans="1:187" ht="6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22.5" customHeight="1">
      <c r="A74" s="142" t="s">
        <v>122</v>
      </c>
      <c r="B74" s="142"/>
      <c r="C74" s="142"/>
      <c r="D74" s="142"/>
      <c r="E74" s="142"/>
      <c r="F74" s="135" t="s">
        <v>35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7"/>
      <c r="ES74" s="135" t="s">
        <v>125</v>
      </c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7"/>
    </row>
    <row r="75" spans="1:187" ht="11.25">
      <c r="A75" s="142">
        <v>1</v>
      </c>
      <c r="B75" s="142"/>
      <c r="C75" s="142"/>
      <c r="D75" s="142"/>
      <c r="E75" s="142"/>
      <c r="F75" s="171" t="s">
        <v>219</v>
      </c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3"/>
      <c r="ES75" s="149">
        <v>3604190</v>
      </c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1"/>
    </row>
    <row r="76" spans="1:187" ht="11.25">
      <c r="A76" s="142">
        <v>2</v>
      </c>
      <c r="B76" s="142"/>
      <c r="C76" s="142"/>
      <c r="D76" s="142"/>
      <c r="E76" s="142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7"/>
      <c r="ES76" s="149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1"/>
    </row>
    <row r="77" spans="1:187" ht="11.25" customHeight="1">
      <c r="A77" s="171" t="s">
        <v>17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3"/>
      <c r="ES77" s="149">
        <f>ES75</f>
        <v>3604190</v>
      </c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1"/>
    </row>
    <row r="79" spans="1:187" ht="11.25">
      <c r="A79" s="157" t="s">
        <v>163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</row>
    <row r="80" ht="6" customHeight="1"/>
    <row r="81" spans="1:187" ht="21" customHeight="1">
      <c r="A81" s="142" t="s">
        <v>122</v>
      </c>
      <c r="B81" s="142"/>
      <c r="C81" s="142"/>
      <c r="D81" s="142"/>
      <c r="E81" s="142"/>
      <c r="F81" s="142" t="s">
        <v>35</v>
      </c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35" t="s">
        <v>171</v>
      </c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53"/>
      <c r="ES81" s="135" t="s">
        <v>125</v>
      </c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7"/>
    </row>
    <row r="82" spans="1:187" ht="12.75">
      <c r="A82" s="142">
        <v>1</v>
      </c>
      <c r="B82" s="142"/>
      <c r="C82" s="142"/>
      <c r="D82" s="142"/>
      <c r="E82" s="142"/>
      <c r="F82" s="142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35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53"/>
      <c r="ES82" s="135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7"/>
    </row>
    <row r="83" spans="1:187" ht="12.75">
      <c r="A83" s="142">
        <v>2</v>
      </c>
      <c r="B83" s="142"/>
      <c r="C83" s="142"/>
      <c r="D83" s="142"/>
      <c r="E83" s="142"/>
      <c r="F83" s="142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35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53"/>
      <c r="ES83" s="135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7"/>
    </row>
    <row r="84" spans="1:187" ht="11.25" customHeight="1">
      <c r="A84" s="135" t="s">
        <v>17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7"/>
      <c r="ES84" s="135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7"/>
    </row>
    <row r="85" spans="1:187" ht="16.5" customHeight="1">
      <c r="A85" s="184" t="s">
        <v>162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5"/>
      <c r="EK85" s="185"/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5"/>
      <c r="EX85" s="185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5"/>
      <c r="FK85" s="185"/>
      <c r="FL85" s="185"/>
      <c r="FM85" s="185"/>
      <c r="FN85" s="185"/>
      <c r="FO85" s="185"/>
      <c r="FP85" s="185"/>
      <c r="FQ85" s="185"/>
      <c r="FR85" s="185"/>
      <c r="FS85" s="185"/>
      <c r="FT85" s="185"/>
      <c r="FU85" s="185"/>
      <c r="FV85" s="185"/>
      <c r="FW85" s="185"/>
      <c r="FX85" s="185"/>
      <c r="FY85" s="185"/>
      <c r="FZ85" s="185"/>
      <c r="GA85" s="185"/>
      <c r="GB85" s="185"/>
      <c r="GC85" s="185"/>
      <c r="GD85" s="185"/>
      <c r="GE85" s="185"/>
    </row>
    <row r="87" spans="1:187" ht="12">
      <c r="A87" s="186" t="s">
        <v>165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86"/>
      <c r="EL87" s="186"/>
      <c r="EM87" s="186"/>
      <c r="EN87" s="186"/>
      <c r="EO87" s="186"/>
      <c r="EP87" s="186"/>
      <c r="EQ87" s="186"/>
      <c r="ER87" s="186"/>
      <c r="ES87" s="186"/>
      <c r="ET87" s="186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6"/>
      <c r="FK87" s="186"/>
      <c r="FL87" s="186"/>
      <c r="FM87" s="186"/>
      <c r="FN87" s="186"/>
      <c r="FO87" s="186"/>
      <c r="FP87" s="186"/>
      <c r="FQ87" s="186"/>
      <c r="FR87" s="186"/>
      <c r="FS87" s="186"/>
      <c r="FT87" s="186"/>
      <c r="FU87" s="186"/>
      <c r="FV87" s="186"/>
      <c r="FW87" s="186"/>
      <c r="FX87" s="186"/>
      <c r="FY87" s="186"/>
      <c r="FZ87" s="186"/>
      <c r="GA87" s="186"/>
      <c r="GB87" s="186"/>
      <c r="GC87" s="186"/>
      <c r="GD87" s="186"/>
      <c r="GE87" s="186"/>
    </row>
    <row r="88" spans="1:187" ht="6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</row>
    <row r="89" spans="1:187" ht="32.25" customHeight="1">
      <c r="A89" s="142" t="s">
        <v>122</v>
      </c>
      <c r="B89" s="142"/>
      <c r="C89" s="142"/>
      <c r="D89" s="142"/>
      <c r="E89" s="142"/>
      <c r="F89" s="142" t="s">
        <v>35</v>
      </c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35" t="s">
        <v>171</v>
      </c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53"/>
      <c r="ES89" s="135" t="s">
        <v>125</v>
      </c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7"/>
    </row>
    <row r="90" spans="1:187" ht="14.25" customHeight="1">
      <c r="A90" s="142">
        <v>1</v>
      </c>
      <c r="B90" s="142"/>
      <c r="C90" s="142"/>
      <c r="D90" s="142"/>
      <c r="E90" s="142"/>
      <c r="F90" s="142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35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53"/>
      <c r="ES90" s="135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7"/>
    </row>
    <row r="91" spans="1:187" ht="12.75">
      <c r="A91" s="142">
        <v>2</v>
      </c>
      <c r="B91" s="142"/>
      <c r="C91" s="142"/>
      <c r="D91" s="142"/>
      <c r="E91" s="142"/>
      <c r="F91" s="142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35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53"/>
      <c r="ES91" s="135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7"/>
    </row>
    <row r="92" spans="1:187" ht="11.25" customHeight="1">
      <c r="A92" s="171" t="s">
        <v>17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3"/>
      <c r="ES92" s="135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7"/>
    </row>
    <row r="93" spans="1:187" ht="17.25" customHeight="1">
      <c r="A93" s="184" t="s">
        <v>164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  <c r="FF93" s="185"/>
      <c r="FG93" s="185"/>
      <c r="FH93" s="185"/>
      <c r="FI93" s="185"/>
      <c r="FJ93" s="185"/>
      <c r="FK93" s="185"/>
      <c r="FL93" s="185"/>
      <c r="FM93" s="185"/>
      <c r="FN93" s="185"/>
      <c r="FO93" s="185"/>
      <c r="FP93" s="185"/>
      <c r="FQ93" s="185"/>
      <c r="FR93" s="185"/>
      <c r="FS93" s="185"/>
      <c r="FT93" s="185"/>
      <c r="FU93" s="185"/>
      <c r="FV93" s="185"/>
      <c r="FW93" s="185"/>
      <c r="FX93" s="185"/>
      <c r="FY93" s="185"/>
      <c r="FZ93" s="185"/>
      <c r="GA93" s="185"/>
      <c r="GB93" s="185"/>
      <c r="GC93" s="185"/>
      <c r="GD93" s="185"/>
      <c r="GE93" s="185"/>
    </row>
    <row r="94" spans="1:195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</row>
    <row r="95" spans="1:195" ht="12">
      <c r="A95" s="156" t="s">
        <v>166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20"/>
      <c r="GG95" s="20"/>
      <c r="GH95" s="20"/>
      <c r="GI95" s="20"/>
      <c r="GJ95" s="20"/>
      <c r="GK95" s="20"/>
      <c r="GL95" s="20"/>
      <c r="GM95" s="20"/>
    </row>
    <row r="96" spans="188:195" ht="6.75" customHeight="1">
      <c r="GF96" s="20"/>
      <c r="GG96" s="20"/>
      <c r="GH96" s="20"/>
      <c r="GI96" s="20"/>
      <c r="GJ96" s="20"/>
      <c r="GK96" s="20"/>
      <c r="GL96" s="20"/>
      <c r="GM96" s="20"/>
    </row>
    <row r="97" spans="1:195" ht="27.75" customHeight="1">
      <c r="A97" s="174" t="s">
        <v>122</v>
      </c>
      <c r="B97" s="175"/>
      <c r="C97" s="175"/>
      <c r="D97" s="175"/>
      <c r="E97" s="176"/>
      <c r="F97" s="174" t="s">
        <v>35</v>
      </c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6"/>
      <c r="AR97" s="161" t="s">
        <v>171</v>
      </c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3"/>
      <c r="BD97" s="161" t="s">
        <v>147</v>
      </c>
      <c r="BE97" s="162"/>
      <c r="BF97" s="162"/>
      <c r="BG97" s="162"/>
      <c r="BH97" s="162"/>
      <c r="BI97" s="162"/>
      <c r="BJ97" s="162"/>
      <c r="BK97" s="162"/>
      <c r="BL97" s="162"/>
      <c r="BM97" s="163"/>
      <c r="BN97" s="161" t="s">
        <v>148</v>
      </c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3"/>
      <c r="CD97" s="161" t="s">
        <v>177</v>
      </c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1" t="s">
        <v>78</v>
      </c>
      <c r="CR97" s="167"/>
      <c r="CS97" s="167"/>
      <c r="CT97" s="167"/>
      <c r="CU97" s="167"/>
      <c r="CV97" s="167"/>
      <c r="CW97" s="167"/>
      <c r="CX97" s="167"/>
      <c r="CY97" s="162"/>
      <c r="CZ97" s="162"/>
      <c r="DA97" s="162"/>
      <c r="DB97" s="142" t="s">
        <v>173</v>
      </c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1" t="s">
        <v>167</v>
      </c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3"/>
      <c r="ED97" s="180" t="s">
        <v>150</v>
      </c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2"/>
      <c r="FM97" s="182"/>
      <c r="FN97" s="182"/>
      <c r="FO97" s="182"/>
      <c r="FP97" s="182"/>
      <c r="FQ97" s="182"/>
      <c r="FR97" s="182"/>
      <c r="FS97" s="182"/>
      <c r="FT97" s="182"/>
      <c r="FU97" s="182"/>
      <c r="FV97" s="182"/>
      <c r="FW97" s="182"/>
      <c r="FX97" s="182"/>
      <c r="FY97" s="182"/>
      <c r="FZ97" s="182"/>
      <c r="GA97" s="182"/>
      <c r="GB97" s="182"/>
      <c r="GC97" s="182"/>
      <c r="GD97" s="182"/>
      <c r="GE97" s="183"/>
      <c r="GF97" s="20"/>
      <c r="GG97" s="20"/>
      <c r="GH97" s="20"/>
      <c r="GI97" s="20"/>
      <c r="GJ97" s="20"/>
      <c r="GK97" s="20"/>
      <c r="GL97" s="20"/>
      <c r="GM97" s="20"/>
    </row>
    <row r="98" spans="1:195" ht="50.25" customHeight="1">
      <c r="A98" s="177"/>
      <c r="B98" s="178"/>
      <c r="C98" s="178"/>
      <c r="D98" s="178"/>
      <c r="E98" s="179"/>
      <c r="F98" s="177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9"/>
      <c r="AR98" s="164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6"/>
      <c r="BD98" s="164"/>
      <c r="BE98" s="165"/>
      <c r="BF98" s="165"/>
      <c r="BG98" s="165"/>
      <c r="BH98" s="165"/>
      <c r="BI98" s="165"/>
      <c r="BJ98" s="165"/>
      <c r="BK98" s="165"/>
      <c r="BL98" s="165"/>
      <c r="BM98" s="166"/>
      <c r="BN98" s="164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6"/>
      <c r="CD98" s="164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8"/>
      <c r="CR98" s="169"/>
      <c r="CS98" s="169"/>
      <c r="CT98" s="169"/>
      <c r="CU98" s="169"/>
      <c r="CV98" s="169"/>
      <c r="CW98" s="169"/>
      <c r="CX98" s="169"/>
      <c r="CY98" s="165"/>
      <c r="CZ98" s="165"/>
      <c r="DA98" s="165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4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6"/>
      <c r="ED98" s="135" t="s">
        <v>183</v>
      </c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35" t="s">
        <v>184</v>
      </c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7"/>
      <c r="FL98" s="136" t="s">
        <v>151</v>
      </c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7"/>
      <c r="GF98" s="20"/>
      <c r="GG98" s="20"/>
      <c r="GH98" s="20"/>
      <c r="GI98" s="20"/>
      <c r="GJ98" s="20"/>
      <c r="GK98" s="20"/>
      <c r="GL98" s="20"/>
      <c r="GM98" s="20"/>
    </row>
    <row r="99" spans="1:195" ht="11.25">
      <c r="A99" s="142">
        <v>1</v>
      </c>
      <c r="B99" s="142"/>
      <c r="C99" s="142"/>
      <c r="D99" s="142"/>
      <c r="E99" s="142"/>
      <c r="F99" s="135">
        <v>2</v>
      </c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5">
        <v>3</v>
      </c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5">
        <v>4</v>
      </c>
      <c r="BE99" s="136"/>
      <c r="BF99" s="136"/>
      <c r="BG99" s="136"/>
      <c r="BH99" s="136"/>
      <c r="BI99" s="136"/>
      <c r="BJ99" s="136"/>
      <c r="BK99" s="136"/>
      <c r="BL99" s="136"/>
      <c r="BM99" s="137"/>
      <c r="BN99" s="135">
        <v>5</v>
      </c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7"/>
      <c r="CD99" s="135">
        <v>6</v>
      </c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42">
        <v>7</v>
      </c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36">
        <v>8</v>
      </c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7"/>
      <c r="DN99" s="135">
        <v>9</v>
      </c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7"/>
      <c r="ED99" s="135">
        <v>10</v>
      </c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5">
        <v>11</v>
      </c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7"/>
      <c r="FL99" s="136">
        <v>12</v>
      </c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7"/>
      <c r="GF99" s="20"/>
      <c r="GG99" s="20"/>
      <c r="GH99" s="20"/>
      <c r="GI99" s="20"/>
      <c r="GJ99" s="20"/>
      <c r="GK99" s="20"/>
      <c r="GL99" s="20"/>
      <c r="GM99" s="20"/>
    </row>
    <row r="100" spans="1:195" ht="12.75">
      <c r="A100" s="142">
        <v>1</v>
      </c>
      <c r="B100" s="142"/>
      <c r="C100" s="142"/>
      <c r="D100" s="142"/>
      <c r="E100" s="142"/>
      <c r="F100" s="135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5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35"/>
      <c r="BE100" s="141"/>
      <c r="BF100" s="141"/>
      <c r="BG100" s="141"/>
      <c r="BH100" s="141"/>
      <c r="BI100" s="141"/>
      <c r="BJ100" s="141"/>
      <c r="BK100" s="141"/>
      <c r="BL100" s="141"/>
      <c r="BM100" s="153"/>
      <c r="BN100" s="135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41"/>
      <c r="CB100" s="141"/>
      <c r="CC100" s="153"/>
      <c r="CD100" s="135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7"/>
      <c r="DN100" s="135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53"/>
      <c r="ED100" s="135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204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53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53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>
      <c r="A101" s="142">
        <v>2</v>
      </c>
      <c r="B101" s="142"/>
      <c r="C101" s="142"/>
      <c r="D101" s="142"/>
      <c r="E101" s="142"/>
      <c r="F101" s="135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5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35"/>
      <c r="BE101" s="141"/>
      <c r="BF101" s="141"/>
      <c r="BG101" s="141"/>
      <c r="BH101" s="141"/>
      <c r="BI101" s="141"/>
      <c r="BJ101" s="141"/>
      <c r="BK101" s="141"/>
      <c r="BL101" s="141"/>
      <c r="BM101" s="153"/>
      <c r="BN101" s="135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41"/>
      <c r="CB101" s="141"/>
      <c r="CC101" s="153"/>
      <c r="CD101" s="135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7"/>
      <c r="DN101" s="135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53"/>
      <c r="ED101" s="135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204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53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53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>
      <c r="A102" s="142">
        <v>3</v>
      </c>
      <c r="B102" s="142"/>
      <c r="C102" s="142"/>
      <c r="D102" s="142"/>
      <c r="E102" s="142"/>
      <c r="F102" s="135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5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35"/>
      <c r="BE102" s="141"/>
      <c r="BF102" s="141"/>
      <c r="BG102" s="141"/>
      <c r="BH102" s="141"/>
      <c r="BI102" s="141"/>
      <c r="BJ102" s="141"/>
      <c r="BK102" s="141"/>
      <c r="BL102" s="141"/>
      <c r="BM102" s="153"/>
      <c r="BN102" s="135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41"/>
      <c r="CB102" s="141"/>
      <c r="CC102" s="153"/>
      <c r="CD102" s="135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7"/>
      <c r="DN102" s="135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53"/>
      <c r="ED102" s="135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204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53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53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>
      <c r="A103" s="142"/>
      <c r="B103" s="142"/>
      <c r="C103" s="142"/>
      <c r="D103" s="142"/>
      <c r="E103" s="142"/>
      <c r="F103" s="145" t="s">
        <v>17</v>
      </c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35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35"/>
      <c r="BE103" s="141"/>
      <c r="BF103" s="141"/>
      <c r="BG103" s="141"/>
      <c r="BH103" s="141"/>
      <c r="BI103" s="141"/>
      <c r="BJ103" s="141"/>
      <c r="BK103" s="141"/>
      <c r="BL103" s="141"/>
      <c r="BM103" s="153"/>
      <c r="BN103" s="135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41"/>
      <c r="CB103" s="141"/>
      <c r="CC103" s="153"/>
      <c r="CD103" s="135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7"/>
      <c r="DN103" s="135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53"/>
      <c r="ED103" s="135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204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53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53"/>
      <c r="GF103" s="20"/>
      <c r="GG103" s="20"/>
      <c r="GH103" s="20"/>
      <c r="GI103" s="20"/>
      <c r="GJ103" s="20"/>
      <c r="GK103" s="20"/>
      <c r="GL103" s="20"/>
      <c r="GM103" s="20"/>
    </row>
    <row r="104" spans="1:195" ht="29.25" customHeight="1">
      <c r="A104" s="184" t="s">
        <v>172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  <c r="FF104" s="185"/>
      <c r="FG104" s="185"/>
      <c r="FH104" s="185"/>
      <c r="FI104" s="185"/>
      <c r="FJ104" s="185"/>
      <c r="FK104" s="185"/>
      <c r="FL104" s="185"/>
      <c r="FM104" s="185"/>
      <c r="FN104" s="185"/>
      <c r="FO104" s="185"/>
      <c r="FP104" s="185"/>
      <c r="FQ104" s="185"/>
      <c r="FR104" s="185"/>
      <c r="FS104" s="185"/>
      <c r="FT104" s="185"/>
      <c r="FU104" s="185"/>
      <c r="FV104" s="185"/>
      <c r="FW104" s="185"/>
      <c r="FX104" s="185"/>
      <c r="FY104" s="185"/>
      <c r="FZ104" s="185"/>
      <c r="GA104" s="185"/>
      <c r="GB104" s="185"/>
      <c r="GC104" s="185"/>
      <c r="GD104" s="185"/>
      <c r="GE104" s="185"/>
      <c r="GF104" s="20"/>
      <c r="GG104" s="20"/>
      <c r="GH104" s="20"/>
      <c r="GI104" s="20"/>
      <c r="GJ104" s="20"/>
      <c r="GK104" s="20"/>
      <c r="GL104" s="20"/>
      <c r="GM104" s="20"/>
    </row>
    <row r="105" spans="1:195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</row>
    <row r="106" spans="1:195" ht="12">
      <c r="A106" s="156" t="s">
        <v>174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20"/>
      <c r="GG106" s="20"/>
      <c r="GH106" s="20"/>
      <c r="GI106" s="20"/>
      <c r="GJ106" s="20"/>
      <c r="GK106" s="20"/>
      <c r="GL106" s="20"/>
      <c r="GM106" s="20"/>
    </row>
    <row r="107" spans="188:195" ht="11.25">
      <c r="GF107" s="20"/>
      <c r="GG107" s="20"/>
      <c r="GH107" s="20"/>
      <c r="GI107" s="20"/>
      <c r="GJ107" s="20"/>
      <c r="GK107" s="20"/>
      <c r="GL107" s="20"/>
      <c r="GM107" s="20"/>
    </row>
    <row r="108" spans="1:195" ht="27.75" customHeight="1">
      <c r="A108" s="142" t="s">
        <v>122</v>
      </c>
      <c r="B108" s="142"/>
      <c r="C108" s="142"/>
      <c r="D108" s="142"/>
      <c r="E108" s="142"/>
      <c r="F108" s="135" t="s">
        <v>35</v>
      </c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7"/>
      <c r="ES108" s="135" t="s">
        <v>125</v>
      </c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7"/>
      <c r="GF108" s="20"/>
      <c r="GG108" s="20"/>
      <c r="GH108" s="20"/>
      <c r="GI108" s="20"/>
      <c r="GJ108" s="20"/>
      <c r="GK108" s="20"/>
      <c r="GL108" s="20"/>
      <c r="GM108" s="20"/>
    </row>
    <row r="109" spans="1:195" ht="12.75" customHeight="1">
      <c r="A109" s="142">
        <v>1</v>
      </c>
      <c r="B109" s="142"/>
      <c r="C109" s="142"/>
      <c r="D109" s="142"/>
      <c r="E109" s="142"/>
      <c r="F109" s="135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7"/>
      <c r="ES109" s="135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7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>
      <c r="A110" s="142">
        <v>2</v>
      </c>
      <c r="B110" s="142"/>
      <c r="C110" s="142"/>
      <c r="D110" s="142"/>
      <c r="E110" s="142"/>
      <c r="F110" s="135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7"/>
      <c r="ES110" s="135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7"/>
      <c r="GF110" s="20"/>
      <c r="GG110" s="20"/>
      <c r="GH110" s="20"/>
      <c r="GI110" s="20"/>
      <c r="GJ110" s="20"/>
      <c r="GK110" s="20"/>
      <c r="GL110" s="20"/>
      <c r="GM110" s="20"/>
    </row>
    <row r="111" spans="1:195" ht="11.25">
      <c r="A111" s="171" t="s">
        <v>17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3"/>
      <c r="ES111" s="135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7"/>
      <c r="GF111" s="20"/>
      <c r="GG111" s="20"/>
      <c r="GH111" s="20"/>
      <c r="GI111" s="20"/>
      <c r="GJ111" s="20"/>
      <c r="GK111" s="20"/>
      <c r="GL111" s="20"/>
      <c r="GM111" s="20"/>
    </row>
    <row r="112" spans="1:195" ht="22.5" customHeight="1">
      <c r="A112" s="184" t="s">
        <v>202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  <c r="DB112" s="185"/>
      <c r="DC112" s="185"/>
      <c r="DD112" s="185"/>
      <c r="DE112" s="185"/>
      <c r="DF112" s="185"/>
      <c r="DG112" s="185"/>
      <c r="DH112" s="185"/>
      <c r="DI112" s="185"/>
      <c r="DJ112" s="185"/>
      <c r="DK112" s="185"/>
      <c r="DL112" s="185"/>
      <c r="DM112" s="185"/>
      <c r="DN112" s="185"/>
      <c r="DO112" s="185"/>
      <c r="DP112" s="185"/>
      <c r="DQ112" s="185"/>
      <c r="DR112" s="185"/>
      <c r="DS112" s="185"/>
      <c r="DT112" s="185"/>
      <c r="DU112" s="185"/>
      <c r="DV112" s="185"/>
      <c r="DW112" s="185"/>
      <c r="DX112" s="185"/>
      <c r="DY112" s="185"/>
      <c r="DZ112" s="185"/>
      <c r="EA112" s="185"/>
      <c r="EB112" s="185"/>
      <c r="EC112" s="185"/>
      <c r="ED112" s="185"/>
      <c r="EE112" s="185"/>
      <c r="EF112" s="185"/>
      <c r="EG112" s="185"/>
      <c r="EH112" s="185"/>
      <c r="EI112" s="185"/>
      <c r="EJ112" s="185"/>
      <c r="EK112" s="185"/>
      <c r="EL112" s="185"/>
      <c r="EM112" s="185"/>
      <c r="EN112" s="185"/>
      <c r="EO112" s="185"/>
      <c r="EP112" s="185"/>
      <c r="EQ112" s="185"/>
      <c r="ER112" s="185"/>
      <c r="ES112" s="185"/>
      <c r="ET112" s="185"/>
      <c r="EU112" s="185"/>
      <c r="EV112" s="185"/>
      <c r="EW112" s="185"/>
      <c r="EX112" s="185"/>
      <c r="EY112" s="185"/>
      <c r="EZ112" s="185"/>
      <c r="FA112" s="185"/>
      <c r="FB112" s="185"/>
      <c r="FC112" s="185"/>
      <c r="FD112" s="185"/>
      <c r="FE112" s="185"/>
      <c r="FF112" s="185"/>
      <c r="FG112" s="185"/>
      <c r="FH112" s="185"/>
      <c r="FI112" s="185"/>
      <c r="FJ112" s="185"/>
      <c r="FK112" s="185"/>
      <c r="FL112" s="185"/>
      <c r="FM112" s="185"/>
      <c r="FN112" s="185"/>
      <c r="FO112" s="185"/>
      <c r="FP112" s="185"/>
      <c r="FQ112" s="185"/>
      <c r="FR112" s="185"/>
      <c r="FS112" s="185"/>
      <c r="FT112" s="185"/>
      <c r="FU112" s="185"/>
      <c r="FV112" s="185"/>
      <c r="FW112" s="185"/>
      <c r="FX112" s="185"/>
      <c r="FY112" s="185"/>
      <c r="FZ112" s="185"/>
      <c r="GA112" s="185"/>
      <c r="GB112" s="185"/>
      <c r="GC112" s="185"/>
      <c r="GD112" s="185"/>
      <c r="GE112" s="185"/>
      <c r="GF112" s="20"/>
      <c r="GG112" s="20"/>
      <c r="GH112" s="20"/>
      <c r="GI112" s="20"/>
      <c r="GJ112" s="20"/>
      <c r="GK112" s="20"/>
      <c r="GL112" s="20"/>
      <c r="GM112" s="20"/>
    </row>
    <row r="113" spans="1:195" ht="12.75">
      <c r="A113" s="207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8"/>
      <c r="EU113" s="208"/>
      <c r="EV113" s="208"/>
      <c r="EW113" s="208"/>
      <c r="EX113" s="208"/>
      <c r="EY113" s="208"/>
      <c r="EZ113" s="208"/>
      <c r="FA113" s="208"/>
      <c r="FB113" s="208"/>
      <c r="FC113" s="208"/>
      <c r="FD113" s="208"/>
      <c r="FE113" s="208"/>
      <c r="FF113" s="208"/>
      <c r="FG113" s="208"/>
      <c r="FH113" s="208"/>
      <c r="FI113" s="208"/>
      <c r="FJ113" s="208"/>
      <c r="FK113" s="208"/>
      <c r="FL113" s="208"/>
      <c r="FM113" s="208"/>
      <c r="FN113" s="208"/>
      <c r="FO113" s="208"/>
      <c r="FP113" s="208"/>
      <c r="FQ113" s="208"/>
      <c r="FR113" s="208"/>
      <c r="FS113" s="208"/>
      <c r="FT113" s="208"/>
      <c r="FU113" s="208"/>
      <c r="FV113" s="208"/>
      <c r="FW113" s="208"/>
      <c r="FX113" s="208"/>
      <c r="FY113" s="208"/>
      <c r="FZ113" s="208"/>
      <c r="GA113" s="208"/>
      <c r="GB113" s="208"/>
      <c r="GC113" s="208"/>
      <c r="GD113" s="208"/>
      <c r="GE113" s="208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</sheetData>
  <sheetProtection/>
  <mergeCells count="409">
    <mergeCell ref="CQ17:DA17"/>
    <mergeCell ref="DB17:DM17"/>
    <mergeCell ref="DN17:EC17"/>
    <mergeCell ref="ED17:EU17"/>
    <mergeCell ref="EV17:FK17"/>
    <mergeCell ref="FL17:GE17"/>
    <mergeCell ref="A17:E17"/>
    <mergeCell ref="F17:AQ17"/>
    <mergeCell ref="AR17:BC17"/>
    <mergeCell ref="BD17:BM17"/>
    <mergeCell ref="BN17:CC17"/>
    <mergeCell ref="CD17:CP17"/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3:E13"/>
    <mergeCell ref="F13:AQ13"/>
    <mergeCell ref="AR13:BC13"/>
    <mergeCell ref="BD13:BM13"/>
    <mergeCell ref="BN13:CC13"/>
    <mergeCell ref="CD13:CP13"/>
    <mergeCell ref="ES109:GE109"/>
    <mergeCell ref="A112:GE112"/>
    <mergeCell ref="A113:GE113"/>
    <mergeCell ref="F44:DV44"/>
    <mergeCell ref="DW44:ER44"/>
    <mergeCell ref="F45:DV45"/>
    <mergeCell ref="DW45:ER45"/>
    <mergeCell ref="F46:DV46"/>
    <mergeCell ref="DW46:ER46"/>
    <mergeCell ref="A108:E108"/>
    <mergeCell ref="CD100:CP100"/>
    <mergeCell ref="CQ100:DA100"/>
    <mergeCell ref="DB100:DM100"/>
    <mergeCell ref="A111:ER111"/>
    <mergeCell ref="ES111:GE111"/>
    <mergeCell ref="F110:ER110"/>
    <mergeCell ref="ES110:GE110"/>
    <mergeCell ref="A110:E110"/>
    <mergeCell ref="ES108:GE108"/>
    <mergeCell ref="F109:ER109"/>
    <mergeCell ref="CD12:CP12"/>
    <mergeCell ref="DB12:DM12"/>
    <mergeCell ref="CQ11:DA11"/>
    <mergeCell ref="CD99:CP99"/>
    <mergeCell ref="CQ99:DA99"/>
    <mergeCell ref="DB99:DM99"/>
    <mergeCell ref="CQ12:DA12"/>
    <mergeCell ref="CD33:CP34"/>
    <mergeCell ref="A31:GE31"/>
    <mergeCell ref="ES29:GE29"/>
    <mergeCell ref="F108:ER108"/>
    <mergeCell ref="DB8:DM9"/>
    <mergeCell ref="CQ10:DA10"/>
    <mergeCell ref="DB10:DM10"/>
    <mergeCell ref="DB11:DM11"/>
    <mergeCell ref="CD11:CP11"/>
    <mergeCell ref="CD8:CP9"/>
    <mergeCell ref="CD10:CP10"/>
    <mergeCell ref="CQ35:DA35"/>
    <mergeCell ref="DB35:DM35"/>
    <mergeCell ref="A33:E34"/>
    <mergeCell ref="F33:AQ34"/>
    <mergeCell ref="A29:ER29"/>
    <mergeCell ref="CQ33:DA34"/>
    <mergeCell ref="AR33:BC34"/>
    <mergeCell ref="BD33:BM34"/>
    <mergeCell ref="F90:DV90"/>
    <mergeCell ref="F91:DV91"/>
    <mergeCell ref="DW89:ER89"/>
    <mergeCell ref="DW90:ER90"/>
    <mergeCell ref="DW91:ER91"/>
    <mergeCell ref="F81:DV81"/>
    <mergeCell ref="DW81:ER81"/>
    <mergeCell ref="F83:DV83"/>
    <mergeCell ref="A104:GE104"/>
    <mergeCell ref="A41:GE41"/>
    <mergeCell ref="A21:GD21"/>
    <mergeCell ref="A48:GE48"/>
    <mergeCell ref="DN103:EC103"/>
    <mergeCell ref="ED103:EU103"/>
    <mergeCell ref="EV103:FK103"/>
    <mergeCell ref="CD37:CP37"/>
    <mergeCell ref="CQ37:DA37"/>
    <mergeCell ref="DB37:DM37"/>
    <mergeCell ref="A39:AQ39"/>
    <mergeCell ref="A85:GE85"/>
    <mergeCell ref="A87:GE87"/>
    <mergeCell ref="A89:E89"/>
    <mergeCell ref="DW83:ER83"/>
    <mergeCell ref="DN39:EC39"/>
    <mergeCell ref="ED39:EU39"/>
    <mergeCell ref="EV39:FK39"/>
    <mergeCell ref="FL39:GE39"/>
    <mergeCell ref="F82:DV82"/>
    <mergeCell ref="FL103:GE103"/>
    <mergeCell ref="CD103:CP103"/>
    <mergeCell ref="CQ103:DA103"/>
    <mergeCell ref="DB103:DM103"/>
    <mergeCell ref="DN102:EC102"/>
    <mergeCell ref="ED102:EU102"/>
    <mergeCell ref="EV102:FK102"/>
    <mergeCell ref="FL102:GE102"/>
    <mergeCell ref="CD102:CP102"/>
    <mergeCell ref="CQ102:DA102"/>
    <mergeCell ref="A103:E103"/>
    <mergeCell ref="F103:AQ103"/>
    <mergeCell ref="AR103:BC103"/>
    <mergeCell ref="BD103:BM103"/>
    <mergeCell ref="BN103:CC103"/>
    <mergeCell ref="DN101:EC101"/>
    <mergeCell ref="CD101:CP101"/>
    <mergeCell ref="CQ101:DA101"/>
    <mergeCell ref="DB101:DM101"/>
    <mergeCell ref="DB102:DM102"/>
    <mergeCell ref="ED101:EU101"/>
    <mergeCell ref="EV101:FK101"/>
    <mergeCell ref="FL101:GE101"/>
    <mergeCell ref="A102:E102"/>
    <mergeCell ref="F102:AQ102"/>
    <mergeCell ref="AR102:BC102"/>
    <mergeCell ref="BD102:BM102"/>
    <mergeCell ref="BN102:CC102"/>
    <mergeCell ref="DN100:EC100"/>
    <mergeCell ref="A99:E99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AR39:BC39"/>
    <mergeCell ref="BD39:BM39"/>
    <mergeCell ref="BN39:CC39"/>
    <mergeCell ref="EV99:FK99"/>
    <mergeCell ref="FL99:GE99"/>
    <mergeCell ref="A100:E100"/>
    <mergeCell ref="F100:AQ100"/>
    <mergeCell ref="AR100:BC100"/>
    <mergeCell ref="BD100:BM100"/>
    <mergeCell ref="BN100:CC100"/>
    <mergeCell ref="F38:AQ38"/>
    <mergeCell ref="AR38:BC38"/>
    <mergeCell ref="BD38:BM38"/>
    <mergeCell ref="BN38:CC38"/>
    <mergeCell ref="AR37:BC37"/>
    <mergeCell ref="BD37:BM37"/>
    <mergeCell ref="ES90:GE90"/>
    <mergeCell ref="A91:E91"/>
    <mergeCell ref="CD39:CP39"/>
    <mergeCell ref="DN37:EC37"/>
    <mergeCell ref="ED37:EU37"/>
    <mergeCell ref="EV37:FK37"/>
    <mergeCell ref="ES45:GE45"/>
    <mergeCell ref="ES44:GE44"/>
    <mergeCell ref="BN37:CC37"/>
    <mergeCell ref="A38:E38"/>
    <mergeCell ref="EY2:GE2"/>
    <mergeCell ref="A106:GE106"/>
    <mergeCell ref="DN36:EC36"/>
    <mergeCell ref="ED36:EU36"/>
    <mergeCell ref="EV36:FK36"/>
    <mergeCell ref="A37:E37"/>
    <mergeCell ref="F37:AQ37"/>
    <mergeCell ref="ES89:GE89"/>
    <mergeCell ref="A90:E90"/>
    <mergeCell ref="A36:E36"/>
    <mergeCell ref="F36:AQ36"/>
    <mergeCell ref="AR36:BC36"/>
    <mergeCell ref="BD36:BM36"/>
    <mergeCell ref="BN36:CC36"/>
    <mergeCell ref="F35:AQ35"/>
    <mergeCell ref="AR35:BC35"/>
    <mergeCell ref="BD35:BM35"/>
    <mergeCell ref="BN35:CC35"/>
    <mergeCell ref="A35:E35"/>
    <mergeCell ref="A10:E10"/>
    <mergeCell ref="F10:AQ10"/>
    <mergeCell ref="AR10:BC10"/>
    <mergeCell ref="BD10:BM10"/>
    <mergeCell ref="BN10:CC10"/>
    <mergeCell ref="BN33:CC34"/>
    <mergeCell ref="A19:AQ19"/>
    <mergeCell ref="A23:GE23"/>
    <mergeCell ref="A20:GD20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8:ER28"/>
    <mergeCell ref="ES27:GE27"/>
    <mergeCell ref="F27:ER27"/>
    <mergeCell ref="ES26:GE26"/>
    <mergeCell ref="F26:ER26"/>
    <mergeCell ref="A24:GE24"/>
    <mergeCell ref="FL11:GE11"/>
    <mergeCell ref="ED11:EU11"/>
    <mergeCell ref="BD11:BM11"/>
    <mergeCell ref="DN33:EC34"/>
    <mergeCell ref="ED33:GE33"/>
    <mergeCell ref="ED34:EU34"/>
    <mergeCell ref="EV34:FK34"/>
    <mergeCell ref="FL34:GE34"/>
    <mergeCell ref="DB33:DM34"/>
    <mergeCell ref="BN11:CC11"/>
    <mergeCell ref="DB18:DM18"/>
    <mergeCell ref="CD14:CP14"/>
    <mergeCell ref="ES46:GE46"/>
    <mergeCell ref="DN35:EC35"/>
    <mergeCell ref="ED35:EU35"/>
    <mergeCell ref="EV35:FK35"/>
    <mergeCell ref="FL35:GE35"/>
    <mergeCell ref="DN38:EC38"/>
    <mergeCell ref="ED38:EU38"/>
    <mergeCell ref="EV38:FK38"/>
    <mergeCell ref="FL36:GE36"/>
    <mergeCell ref="FL37:GE38"/>
    <mergeCell ref="A54:E54"/>
    <mergeCell ref="A42:GE42"/>
    <mergeCell ref="A44:E44"/>
    <mergeCell ref="A45:E45"/>
    <mergeCell ref="A109:E109"/>
    <mergeCell ref="ES55:GE55"/>
    <mergeCell ref="F55:ER55"/>
    <mergeCell ref="A50:GE50"/>
    <mergeCell ref="ES47:GE47"/>
    <mergeCell ref="A47:ER47"/>
    <mergeCell ref="ES60:GE60"/>
    <mergeCell ref="F60:ER60"/>
    <mergeCell ref="A58:GE58"/>
    <mergeCell ref="ES56:GE56"/>
    <mergeCell ref="A56:ER56"/>
    <mergeCell ref="A60:E60"/>
    <mergeCell ref="ES62:GE62"/>
    <mergeCell ref="F62:ER62"/>
    <mergeCell ref="A62:E62"/>
    <mergeCell ref="ES61:GE61"/>
    <mergeCell ref="F61:ER61"/>
    <mergeCell ref="A61:E61"/>
    <mergeCell ref="ES67:GE67"/>
    <mergeCell ref="F67:ER67"/>
    <mergeCell ref="A65:GE65"/>
    <mergeCell ref="ES69:GE69"/>
    <mergeCell ref="ES63:GE63"/>
    <mergeCell ref="A63:ER63"/>
    <mergeCell ref="ES76:GE76"/>
    <mergeCell ref="F76:ER76"/>
    <mergeCell ref="ES75:GE75"/>
    <mergeCell ref="F75:ER75"/>
    <mergeCell ref="ES74:GE74"/>
    <mergeCell ref="F74:ER74"/>
    <mergeCell ref="A79:GE79"/>
    <mergeCell ref="ES77:GE77"/>
    <mergeCell ref="A77:ER77"/>
    <mergeCell ref="A81:E81"/>
    <mergeCell ref="A82:E82"/>
    <mergeCell ref="DW82:ER82"/>
    <mergeCell ref="BD97:BM98"/>
    <mergeCell ref="ES91:GE91"/>
    <mergeCell ref="A92:ER92"/>
    <mergeCell ref="ES92:GE92"/>
    <mergeCell ref="A93:GE93"/>
    <mergeCell ref="CQ39:DA39"/>
    <mergeCell ref="DB39:DM39"/>
    <mergeCell ref="A83:E83"/>
    <mergeCell ref="ES82:GE82"/>
    <mergeCell ref="ES81:GE81"/>
    <mergeCell ref="ES83:GE83"/>
    <mergeCell ref="A84:ER84"/>
    <mergeCell ref="ES84:GE84"/>
    <mergeCell ref="A95:GE95"/>
    <mergeCell ref="A97:E98"/>
    <mergeCell ref="F97:AQ98"/>
    <mergeCell ref="AR97:BC98"/>
    <mergeCell ref="F89:DV89"/>
    <mergeCell ref="CD97:CP98"/>
    <mergeCell ref="ED97:GE97"/>
    <mergeCell ref="A46:E46"/>
    <mergeCell ref="A76:E76"/>
    <mergeCell ref="A74:E74"/>
    <mergeCell ref="A75:E75"/>
    <mergeCell ref="A69:E69"/>
    <mergeCell ref="A67:E67"/>
    <mergeCell ref="A68:E68"/>
    <mergeCell ref="A55:E55"/>
    <mergeCell ref="A51:GE51"/>
    <mergeCell ref="A53:E53"/>
    <mergeCell ref="F53:ER53"/>
    <mergeCell ref="ES53:GE53"/>
    <mergeCell ref="A72:GE72"/>
    <mergeCell ref="ES70:GE70"/>
    <mergeCell ref="A70:ER70"/>
    <mergeCell ref="F54:ER54"/>
    <mergeCell ref="ES54:GE54"/>
    <mergeCell ref="F69:ER69"/>
    <mergeCell ref="ES68:GE68"/>
    <mergeCell ref="F68:ER68"/>
    <mergeCell ref="DB97:DM98"/>
    <mergeCell ref="BN97:CC98"/>
    <mergeCell ref="DN97:EC98"/>
    <mergeCell ref="ED98:EU98"/>
    <mergeCell ref="EV98:FK98"/>
    <mergeCell ref="FL98:GE98"/>
    <mergeCell ref="CQ97:DA98"/>
    <mergeCell ref="F11:AQ11"/>
    <mergeCell ref="AR11:BC11"/>
    <mergeCell ref="DN11:EC11"/>
    <mergeCell ref="A40:GE40"/>
    <mergeCell ref="F99:AQ99"/>
    <mergeCell ref="AR99:BC99"/>
    <mergeCell ref="BD99:BM99"/>
    <mergeCell ref="BN99:CC99"/>
    <mergeCell ref="DN99:EC99"/>
    <mergeCell ref="ED99:EU99"/>
    <mergeCell ref="A28:E28"/>
    <mergeCell ref="A26:E26"/>
    <mergeCell ref="A27:E27"/>
    <mergeCell ref="A12:E12"/>
    <mergeCell ref="ES28:GE28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R19:BC19"/>
    <mergeCell ref="BD19:BM19"/>
    <mergeCell ref="BN19:CC19"/>
    <mergeCell ref="ED19:EU19"/>
    <mergeCell ref="EV19:FK19"/>
    <mergeCell ref="FL19:GE19"/>
    <mergeCell ref="DN19:EC19"/>
    <mergeCell ref="CD19:CP19"/>
    <mergeCell ref="DB19:DM19"/>
    <mergeCell ref="CQ19:DA19"/>
    <mergeCell ref="A18:E18"/>
    <mergeCell ref="F18:AQ18"/>
    <mergeCell ref="EV12:FK12"/>
    <mergeCell ref="DN18:EC18"/>
    <mergeCell ref="ED18:EU18"/>
    <mergeCell ref="EV18:FK18"/>
    <mergeCell ref="AR18:BC18"/>
    <mergeCell ref="BD18:BM18"/>
    <mergeCell ref="BN18:CC18"/>
    <mergeCell ref="F12:AQ12"/>
    <mergeCell ref="CD38:CP38"/>
    <mergeCell ref="CQ18:DA18"/>
    <mergeCell ref="FL18:GE18"/>
    <mergeCell ref="CD18:CP18"/>
    <mergeCell ref="CD36:CP36"/>
    <mergeCell ref="CQ36:DA36"/>
    <mergeCell ref="DB36:DM36"/>
    <mergeCell ref="CD35:CP35"/>
    <mergeCell ref="DB38:DM38"/>
    <mergeCell ref="CQ38:DA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1" max="186" man="1"/>
    <brk id="8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B1">
      <selection activeCell="FN10" sqref="FN10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64" t="s">
        <v>258</v>
      </c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</row>
    <row r="2" spans="84:133" ht="20.25" customHeight="1">
      <c r="CF2" s="21"/>
      <c r="CG2" s="219" t="s">
        <v>358</v>
      </c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</row>
    <row r="3" ht="13.5" customHeight="1">
      <c r="CX3" s="11"/>
    </row>
    <row r="4" spans="1:133" ht="20.25" customHeight="1">
      <c r="A4" s="266" t="s">
        <v>132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</row>
    <row r="5" s="12" customFormat="1" ht="13.5" customHeight="1"/>
    <row r="6" spans="1:48" s="12" customFormat="1" ht="15">
      <c r="A6" s="260" t="s">
        <v>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50" t="s">
        <v>3</v>
      </c>
      <c r="B9" s="251"/>
      <c r="C9" s="251"/>
      <c r="D9" s="251"/>
      <c r="E9" s="251"/>
      <c r="F9" s="252"/>
      <c r="G9" s="250" t="s">
        <v>20</v>
      </c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2"/>
      <c r="Z9" s="250" t="s">
        <v>15</v>
      </c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2"/>
      <c r="AL9" s="259" t="s">
        <v>16</v>
      </c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0" t="s">
        <v>199</v>
      </c>
      <c r="BW9" s="251"/>
      <c r="BX9" s="251"/>
      <c r="BY9" s="251"/>
      <c r="BZ9" s="251"/>
      <c r="CA9" s="251"/>
      <c r="CB9" s="251"/>
      <c r="CC9" s="251"/>
      <c r="CD9" s="251"/>
      <c r="CE9" s="251"/>
      <c r="CF9" s="252"/>
      <c r="CG9" s="250" t="s">
        <v>176</v>
      </c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2"/>
      <c r="CS9" s="135" t="s">
        <v>140</v>
      </c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53"/>
    </row>
    <row r="10" spans="1:133" s="13" customFormat="1" ht="80.25" customHeight="1">
      <c r="A10" s="253"/>
      <c r="B10" s="254"/>
      <c r="C10" s="254"/>
      <c r="D10" s="254"/>
      <c r="E10" s="254"/>
      <c r="F10" s="255"/>
      <c r="G10" s="253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  <c r="Z10" s="253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5"/>
      <c r="AL10" s="259" t="s">
        <v>170</v>
      </c>
      <c r="AM10" s="259"/>
      <c r="AN10" s="259"/>
      <c r="AO10" s="259"/>
      <c r="AP10" s="259"/>
      <c r="AQ10" s="259"/>
      <c r="AR10" s="259"/>
      <c r="AS10" s="259"/>
      <c r="AT10" s="259"/>
      <c r="AU10" s="259" t="s">
        <v>0</v>
      </c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3"/>
      <c r="BW10" s="254"/>
      <c r="BX10" s="254"/>
      <c r="BY10" s="254"/>
      <c r="BZ10" s="254"/>
      <c r="CA10" s="254"/>
      <c r="CB10" s="254"/>
      <c r="CC10" s="254"/>
      <c r="CD10" s="254"/>
      <c r="CE10" s="254"/>
      <c r="CF10" s="255"/>
      <c r="CG10" s="253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5"/>
      <c r="CS10" s="161" t="s">
        <v>133</v>
      </c>
      <c r="CT10" s="162"/>
      <c r="CU10" s="162"/>
      <c r="CV10" s="162"/>
      <c r="CW10" s="162"/>
      <c r="CX10" s="162"/>
      <c r="CY10" s="162"/>
      <c r="CZ10" s="162"/>
      <c r="DA10" s="162"/>
      <c r="DB10" s="162"/>
      <c r="DC10" s="163"/>
      <c r="DD10" s="161" t="s">
        <v>138</v>
      </c>
      <c r="DE10" s="162"/>
      <c r="DF10" s="162"/>
      <c r="DG10" s="162"/>
      <c r="DH10" s="162"/>
      <c r="DI10" s="162"/>
      <c r="DJ10" s="162"/>
      <c r="DK10" s="162"/>
      <c r="DL10" s="162"/>
      <c r="DM10" s="162"/>
      <c r="DN10" s="163"/>
      <c r="DO10" s="135" t="s">
        <v>18</v>
      </c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53"/>
    </row>
    <row r="11" spans="1:133" s="13" customFormat="1" ht="57.75" customHeight="1">
      <c r="A11" s="256"/>
      <c r="B11" s="257"/>
      <c r="C11" s="257"/>
      <c r="D11" s="257"/>
      <c r="E11" s="257"/>
      <c r="F11" s="258"/>
      <c r="G11" s="256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8"/>
      <c r="Z11" s="256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8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 t="s">
        <v>142</v>
      </c>
      <c r="AV11" s="259"/>
      <c r="AW11" s="259"/>
      <c r="AX11" s="259"/>
      <c r="AY11" s="259"/>
      <c r="AZ11" s="259"/>
      <c r="BA11" s="259"/>
      <c r="BB11" s="259"/>
      <c r="BC11" s="259"/>
      <c r="BD11" s="259" t="s">
        <v>143</v>
      </c>
      <c r="BE11" s="259"/>
      <c r="BF11" s="259"/>
      <c r="BG11" s="259"/>
      <c r="BH11" s="259"/>
      <c r="BI11" s="259"/>
      <c r="BJ11" s="259"/>
      <c r="BK11" s="259"/>
      <c r="BL11" s="259"/>
      <c r="BM11" s="259" t="s">
        <v>144</v>
      </c>
      <c r="BN11" s="259"/>
      <c r="BO11" s="259"/>
      <c r="BP11" s="259"/>
      <c r="BQ11" s="259"/>
      <c r="BR11" s="259"/>
      <c r="BS11" s="259"/>
      <c r="BT11" s="259"/>
      <c r="BU11" s="259"/>
      <c r="BV11" s="256"/>
      <c r="BW11" s="257"/>
      <c r="BX11" s="257"/>
      <c r="BY11" s="257"/>
      <c r="BZ11" s="257"/>
      <c r="CA11" s="257"/>
      <c r="CB11" s="257"/>
      <c r="CC11" s="257"/>
      <c r="CD11" s="257"/>
      <c r="CE11" s="257"/>
      <c r="CF11" s="258"/>
      <c r="CG11" s="256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8"/>
      <c r="CS11" s="164"/>
      <c r="CT11" s="165"/>
      <c r="CU11" s="165"/>
      <c r="CV11" s="165"/>
      <c r="CW11" s="165"/>
      <c r="CX11" s="165"/>
      <c r="CY11" s="165"/>
      <c r="CZ11" s="165"/>
      <c r="DA11" s="165"/>
      <c r="DB11" s="165"/>
      <c r="DC11" s="166"/>
      <c r="DD11" s="164"/>
      <c r="DE11" s="165"/>
      <c r="DF11" s="165"/>
      <c r="DG11" s="165"/>
      <c r="DH11" s="165"/>
      <c r="DI11" s="165"/>
      <c r="DJ11" s="165"/>
      <c r="DK11" s="165"/>
      <c r="DL11" s="165"/>
      <c r="DM11" s="165"/>
      <c r="DN11" s="166"/>
      <c r="DO11" s="135" t="s">
        <v>2</v>
      </c>
      <c r="DP11" s="141"/>
      <c r="DQ11" s="141"/>
      <c r="DR11" s="141"/>
      <c r="DS11" s="141"/>
      <c r="DT11" s="141"/>
      <c r="DU11" s="141"/>
      <c r="DV11" s="153"/>
      <c r="DW11" s="135" t="s">
        <v>19</v>
      </c>
      <c r="DX11" s="141"/>
      <c r="DY11" s="141"/>
      <c r="DZ11" s="141"/>
      <c r="EA11" s="141"/>
      <c r="EB11" s="141"/>
      <c r="EC11" s="153"/>
    </row>
    <row r="12" spans="1:133" s="14" customFormat="1" ht="12">
      <c r="A12" s="227">
        <v>1</v>
      </c>
      <c r="B12" s="228"/>
      <c r="C12" s="228"/>
      <c r="D12" s="228"/>
      <c r="E12" s="228"/>
      <c r="F12" s="229"/>
      <c r="G12" s="227">
        <v>2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  <c r="Z12" s="227">
        <v>3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  <c r="AL12" s="227">
        <v>4</v>
      </c>
      <c r="AM12" s="228"/>
      <c r="AN12" s="228"/>
      <c r="AO12" s="228"/>
      <c r="AP12" s="228"/>
      <c r="AQ12" s="228"/>
      <c r="AR12" s="228"/>
      <c r="AS12" s="228"/>
      <c r="AT12" s="229"/>
      <c r="AU12" s="227">
        <v>5</v>
      </c>
      <c r="AV12" s="228"/>
      <c r="AW12" s="228"/>
      <c r="AX12" s="228"/>
      <c r="AY12" s="228"/>
      <c r="AZ12" s="228"/>
      <c r="BA12" s="228"/>
      <c r="BB12" s="228"/>
      <c r="BC12" s="229"/>
      <c r="BD12" s="227">
        <v>6</v>
      </c>
      <c r="BE12" s="228"/>
      <c r="BF12" s="228"/>
      <c r="BG12" s="228"/>
      <c r="BH12" s="228"/>
      <c r="BI12" s="228"/>
      <c r="BJ12" s="228"/>
      <c r="BK12" s="228"/>
      <c r="BL12" s="229"/>
      <c r="BM12" s="227">
        <v>7</v>
      </c>
      <c r="BN12" s="228"/>
      <c r="BO12" s="228"/>
      <c r="BP12" s="228"/>
      <c r="BQ12" s="228"/>
      <c r="BR12" s="228"/>
      <c r="BS12" s="228"/>
      <c r="BT12" s="228"/>
      <c r="BU12" s="229"/>
      <c r="BV12" s="227">
        <v>8</v>
      </c>
      <c r="BW12" s="228"/>
      <c r="BX12" s="228"/>
      <c r="BY12" s="228"/>
      <c r="BZ12" s="228"/>
      <c r="CA12" s="228"/>
      <c r="CB12" s="228"/>
      <c r="CC12" s="228"/>
      <c r="CD12" s="228"/>
      <c r="CE12" s="228"/>
      <c r="CF12" s="229"/>
      <c r="CG12" s="227">
        <v>9</v>
      </c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9"/>
      <c r="CS12" s="227">
        <v>10</v>
      </c>
      <c r="CT12" s="228"/>
      <c r="CU12" s="228"/>
      <c r="CV12" s="228"/>
      <c r="CW12" s="228"/>
      <c r="CX12" s="228"/>
      <c r="CY12" s="228"/>
      <c r="CZ12" s="228"/>
      <c r="DA12" s="228"/>
      <c r="DB12" s="228"/>
      <c r="DC12" s="229"/>
      <c r="DD12" s="227">
        <v>11</v>
      </c>
      <c r="DE12" s="228"/>
      <c r="DF12" s="228"/>
      <c r="DG12" s="228"/>
      <c r="DH12" s="228"/>
      <c r="DI12" s="228"/>
      <c r="DJ12" s="228"/>
      <c r="DK12" s="228"/>
      <c r="DL12" s="228"/>
      <c r="DM12" s="228"/>
      <c r="DN12" s="229"/>
      <c r="DO12" s="227">
        <v>12</v>
      </c>
      <c r="DP12" s="228"/>
      <c r="DQ12" s="228"/>
      <c r="DR12" s="228"/>
      <c r="DS12" s="228"/>
      <c r="DT12" s="228"/>
      <c r="DU12" s="228"/>
      <c r="DV12" s="229"/>
      <c r="DW12" s="227">
        <v>13</v>
      </c>
      <c r="DX12" s="228"/>
      <c r="DY12" s="228"/>
      <c r="DZ12" s="228"/>
      <c r="EA12" s="228"/>
      <c r="EB12" s="228"/>
      <c r="EC12" s="229"/>
    </row>
    <row r="13" spans="1:133" s="14" customFormat="1" ht="55.5" customHeight="1">
      <c r="A13" s="230" t="s">
        <v>6</v>
      </c>
      <c r="B13" s="231"/>
      <c r="C13" s="231"/>
      <c r="D13" s="231"/>
      <c r="E13" s="231"/>
      <c r="F13" s="232"/>
      <c r="G13" s="233" t="s">
        <v>198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220" t="s">
        <v>1</v>
      </c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2"/>
      <c r="AL13" s="220" t="s">
        <v>1</v>
      </c>
      <c r="AM13" s="221"/>
      <c r="AN13" s="221"/>
      <c r="AO13" s="221"/>
      <c r="AP13" s="221"/>
      <c r="AQ13" s="221"/>
      <c r="AR13" s="221"/>
      <c r="AS13" s="221"/>
      <c r="AT13" s="222"/>
      <c r="AU13" s="220" t="s">
        <v>1</v>
      </c>
      <c r="AV13" s="221"/>
      <c r="AW13" s="221"/>
      <c r="AX13" s="221"/>
      <c r="AY13" s="221"/>
      <c r="AZ13" s="221"/>
      <c r="BA13" s="221"/>
      <c r="BB13" s="221"/>
      <c r="BC13" s="222"/>
      <c r="BD13" s="220" t="s">
        <v>1</v>
      </c>
      <c r="BE13" s="221"/>
      <c r="BF13" s="221"/>
      <c r="BG13" s="221"/>
      <c r="BH13" s="221"/>
      <c r="BI13" s="221"/>
      <c r="BJ13" s="221"/>
      <c r="BK13" s="221"/>
      <c r="BL13" s="222"/>
      <c r="BM13" s="220" t="s">
        <v>1</v>
      </c>
      <c r="BN13" s="221"/>
      <c r="BO13" s="221"/>
      <c r="BP13" s="221"/>
      <c r="BQ13" s="221"/>
      <c r="BR13" s="221"/>
      <c r="BS13" s="221"/>
      <c r="BT13" s="221"/>
      <c r="BU13" s="222"/>
      <c r="BV13" s="220" t="s">
        <v>1</v>
      </c>
      <c r="BW13" s="221"/>
      <c r="BX13" s="221"/>
      <c r="BY13" s="221"/>
      <c r="BZ13" s="221"/>
      <c r="CA13" s="221"/>
      <c r="CB13" s="221"/>
      <c r="CC13" s="221"/>
      <c r="CD13" s="221"/>
      <c r="CE13" s="221"/>
      <c r="CF13" s="222"/>
      <c r="CG13" s="223">
        <f>CG14+CG15+CG16+CG17</f>
        <v>47869621.0750632</v>
      </c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5"/>
      <c r="CS13" s="226">
        <f>CG13</f>
        <v>47869621.0750632</v>
      </c>
      <c r="CT13" s="221"/>
      <c r="CU13" s="221"/>
      <c r="CV13" s="221"/>
      <c r="CW13" s="221"/>
      <c r="CX13" s="221"/>
      <c r="CY13" s="221"/>
      <c r="CZ13" s="221"/>
      <c r="DA13" s="221"/>
      <c r="DB13" s="221"/>
      <c r="DC13" s="222"/>
      <c r="DD13" s="220"/>
      <c r="DE13" s="221"/>
      <c r="DF13" s="221"/>
      <c r="DG13" s="221"/>
      <c r="DH13" s="221"/>
      <c r="DI13" s="221"/>
      <c r="DJ13" s="221"/>
      <c r="DK13" s="221"/>
      <c r="DL13" s="221"/>
      <c r="DM13" s="221"/>
      <c r="DN13" s="222"/>
      <c r="DO13" s="220"/>
      <c r="DP13" s="221"/>
      <c r="DQ13" s="221"/>
      <c r="DR13" s="221"/>
      <c r="DS13" s="221"/>
      <c r="DT13" s="221"/>
      <c r="DU13" s="221"/>
      <c r="DV13" s="222"/>
      <c r="DW13" s="220"/>
      <c r="DX13" s="221"/>
      <c r="DY13" s="221"/>
      <c r="DZ13" s="221"/>
      <c r="EA13" s="221"/>
      <c r="EB13" s="221"/>
      <c r="EC13" s="222"/>
    </row>
    <row r="14" spans="1:133" s="5" customFormat="1" ht="27.75" customHeight="1">
      <c r="A14" s="230" t="s">
        <v>22</v>
      </c>
      <c r="B14" s="231"/>
      <c r="C14" s="231"/>
      <c r="D14" s="231"/>
      <c r="E14" s="231"/>
      <c r="F14" s="232"/>
      <c r="G14" s="233" t="s">
        <v>14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5"/>
      <c r="Z14" s="226">
        <v>53.74</v>
      </c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  <c r="AL14" s="226">
        <f>AU14+BD14+BM14</f>
        <v>44777.59689</v>
      </c>
      <c r="AM14" s="236"/>
      <c r="AN14" s="236"/>
      <c r="AO14" s="236"/>
      <c r="AP14" s="236"/>
      <c r="AQ14" s="236"/>
      <c r="AR14" s="236"/>
      <c r="AS14" s="236"/>
      <c r="AT14" s="237"/>
      <c r="AU14" s="226">
        <v>18822</v>
      </c>
      <c r="AV14" s="236"/>
      <c r="AW14" s="236"/>
      <c r="AX14" s="236"/>
      <c r="AY14" s="236"/>
      <c r="AZ14" s="236"/>
      <c r="BA14" s="236"/>
      <c r="BB14" s="236"/>
      <c r="BC14" s="237"/>
      <c r="BD14" s="226">
        <v>1640.72</v>
      </c>
      <c r="BE14" s="236"/>
      <c r="BF14" s="236"/>
      <c r="BG14" s="236"/>
      <c r="BH14" s="236"/>
      <c r="BI14" s="236"/>
      <c r="BJ14" s="236"/>
      <c r="BK14" s="236"/>
      <c r="BL14" s="237"/>
      <c r="BM14" s="247">
        <v>24314.87689</v>
      </c>
      <c r="BN14" s="248"/>
      <c r="BO14" s="248"/>
      <c r="BP14" s="248"/>
      <c r="BQ14" s="248"/>
      <c r="BR14" s="248"/>
      <c r="BS14" s="248"/>
      <c r="BT14" s="248"/>
      <c r="BU14" s="249"/>
      <c r="BV14" s="22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7"/>
      <c r="CG14" s="223">
        <f>Z14*(AL14+BV14)*12</f>
        <v>28876176.682423204</v>
      </c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5"/>
      <c r="CS14" s="226">
        <f>CG14</f>
        <v>28876176.682423204</v>
      </c>
      <c r="CT14" s="221"/>
      <c r="CU14" s="221"/>
      <c r="CV14" s="221"/>
      <c r="CW14" s="221"/>
      <c r="CX14" s="221"/>
      <c r="CY14" s="221"/>
      <c r="CZ14" s="221"/>
      <c r="DA14" s="221"/>
      <c r="DB14" s="221"/>
      <c r="DC14" s="222"/>
      <c r="DD14" s="22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7"/>
      <c r="DO14" s="226"/>
      <c r="DP14" s="236"/>
      <c r="DQ14" s="236"/>
      <c r="DR14" s="236"/>
      <c r="DS14" s="236"/>
      <c r="DT14" s="236"/>
      <c r="DU14" s="236"/>
      <c r="DV14" s="237"/>
      <c r="DW14" s="226"/>
      <c r="DX14" s="236"/>
      <c r="DY14" s="236"/>
      <c r="DZ14" s="236"/>
      <c r="EA14" s="236"/>
      <c r="EB14" s="236"/>
      <c r="EC14" s="237"/>
    </row>
    <row r="15" spans="1:133" s="5" customFormat="1" ht="70.5" customHeight="1">
      <c r="A15" s="230" t="s">
        <v>23</v>
      </c>
      <c r="B15" s="231"/>
      <c r="C15" s="231"/>
      <c r="D15" s="231"/>
      <c r="E15" s="231"/>
      <c r="F15" s="232"/>
      <c r="G15" s="233" t="s">
        <v>203</v>
      </c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0"/>
      <c r="Z15" s="226">
        <v>4</v>
      </c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  <c r="AL15" s="226">
        <f>AU15+BD15+BM15</f>
        <v>80267.39573</v>
      </c>
      <c r="AM15" s="236"/>
      <c r="AN15" s="236"/>
      <c r="AO15" s="236"/>
      <c r="AP15" s="236"/>
      <c r="AQ15" s="236"/>
      <c r="AR15" s="236"/>
      <c r="AS15" s="236"/>
      <c r="AT15" s="237"/>
      <c r="AU15" s="226">
        <v>51289</v>
      </c>
      <c r="AV15" s="236"/>
      <c r="AW15" s="236"/>
      <c r="AX15" s="236"/>
      <c r="AY15" s="236"/>
      <c r="AZ15" s="236"/>
      <c r="BA15" s="236"/>
      <c r="BB15" s="236"/>
      <c r="BC15" s="237"/>
      <c r="BD15" s="226"/>
      <c r="BE15" s="236"/>
      <c r="BF15" s="236"/>
      <c r="BG15" s="236"/>
      <c r="BH15" s="236"/>
      <c r="BI15" s="236"/>
      <c r="BJ15" s="236"/>
      <c r="BK15" s="236"/>
      <c r="BL15" s="237"/>
      <c r="BM15" s="244">
        <v>28978.39573</v>
      </c>
      <c r="BN15" s="245"/>
      <c r="BO15" s="245"/>
      <c r="BP15" s="245"/>
      <c r="BQ15" s="245"/>
      <c r="BR15" s="245"/>
      <c r="BS15" s="245"/>
      <c r="BT15" s="245"/>
      <c r="BU15" s="246"/>
      <c r="BV15" s="22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7"/>
      <c r="CG15" s="223">
        <f>(Z15*(AL15+BV15)*12)</f>
        <v>3852834.9950400004</v>
      </c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5"/>
      <c r="CS15" s="226">
        <f>CG15</f>
        <v>3852834.9950400004</v>
      </c>
      <c r="CT15" s="221"/>
      <c r="CU15" s="221"/>
      <c r="CV15" s="221"/>
      <c r="CW15" s="221"/>
      <c r="CX15" s="221"/>
      <c r="CY15" s="221"/>
      <c r="CZ15" s="221"/>
      <c r="DA15" s="221"/>
      <c r="DB15" s="221"/>
      <c r="DC15" s="222"/>
      <c r="DD15" s="22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7"/>
      <c r="DO15" s="226"/>
      <c r="DP15" s="236"/>
      <c r="DQ15" s="236"/>
      <c r="DR15" s="236"/>
      <c r="DS15" s="236"/>
      <c r="DT15" s="236"/>
      <c r="DU15" s="236"/>
      <c r="DV15" s="237"/>
      <c r="DW15" s="226"/>
      <c r="DX15" s="236"/>
      <c r="DY15" s="236"/>
      <c r="DZ15" s="236"/>
      <c r="EA15" s="236"/>
      <c r="EB15" s="236"/>
      <c r="EC15" s="237"/>
    </row>
    <row r="16" spans="1:133" s="5" customFormat="1" ht="51.75" customHeight="1">
      <c r="A16" s="230" t="s">
        <v>24</v>
      </c>
      <c r="B16" s="231"/>
      <c r="C16" s="231"/>
      <c r="D16" s="231"/>
      <c r="E16" s="231"/>
      <c r="F16" s="232"/>
      <c r="G16" s="233" t="s">
        <v>204</v>
      </c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40"/>
      <c r="Z16" s="226">
        <v>29.5</v>
      </c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7"/>
      <c r="AL16" s="226">
        <f>AU16+BD16+BM16</f>
        <v>22560.374</v>
      </c>
      <c r="AM16" s="236"/>
      <c r="AN16" s="236"/>
      <c r="AO16" s="236"/>
      <c r="AP16" s="236"/>
      <c r="AQ16" s="236"/>
      <c r="AR16" s="236"/>
      <c r="AS16" s="236"/>
      <c r="AT16" s="237"/>
      <c r="AU16" s="226">
        <v>14811</v>
      </c>
      <c r="AV16" s="236"/>
      <c r="AW16" s="236"/>
      <c r="AX16" s="236"/>
      <c r="AY16" s="236"/>
      <c r="AZ16" s="236"/>
      <c r="BA16" s="236"/>
      <c r="BB16" s="236"/>
      <c r="BC16" s="237"/>
      <c r="BD16" s="226">
        <v>698</v>
      </c>
      <c r="BE16" s="236"/>
      <c r="BF16" s="236"/>
      <c r="BG16" s="236"/>
      <c r="BH16" s="236"/>
      <c r="BI16" s="236"/>
      <c r="BJ16" s="236"/>
      <c r="BK16" s="236"/>
      <c r="BL16" s="237"/>
      <c r="BM16" s="226">
        <v>7051.374</v>
      </c>
      <c r="BN16" s="236"/>
      <c r="BO16" s="236"/>
      <c r="BP16" s="236"/>
      <c r="BQ16" s="236"/>
      <c r="BR16" s="236"/>
      <c r="BS16" s="236"/>
      <c r="BT16" s="236"/>
      <c r="BU16" s="237"/>
      <c r="BV16" s="22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7"/>
      <c r="CG16" s="223">
        <f>(Z16*(AL16+BV16)*12)</f>
        <v>7986372.396</v>
      </c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6">
        <f>CG16</f>
        <v>7986372.396</v>
      </c>
      <c r="CT16" s="221"/>
      <c r="CU16" s="221"/>
      <c r="CV16" s="221"/>
      <c r="CW16" s="221"/>
      <c r="CX16" s="221"/>
      <c r="CY16" s="221"/>
      <c r="CZ16" s="221"/>
      <c r="DA16" s="221"/>
      <c r="DB16" s="221"/>
      <c r="DC16" s="222"/>
      <c r="DD16" s="22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7"/>
      <c r="DO16" s="226"/>
      <c r="DP16" s="236"/>
      <c r="DQ16" s="236"/>
      <c r="DR16" s="236"/>
      <c r="DS16" s="236"/>
      <c r="DT16" s="236"/>
      <c r="DU16" s="236"/>
      <c r="DV16" s="237"/>
      <c r="DW16" s="226"/>
      <c r="DX16" s="236"/>
      <c r="DY16" s="236"/>
      <c r="DZ16" s="236"/>
      <c r="EA16" s="236"/>
      <c r="EB16" s="236"/>
      <c r="EC16" s="237"/>
    </row>
    <row r="17" spans="1:133" s="5" customFormat="1" ht="36" customHeight="1">
      <c r="A17" s="230" t="s">
        <v>87</v>
      </c>
      <c r="B17" s="231"/>
      <c r="C17" s="231"/>
      <c r="D17" s="231"/>
      <c r="E17" s="231"/>
      <c r="F17" s="232"/>
      <c r="G17" s="233" t="s">
        <v>205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40"/>
      <c r="Z17" s="226">
        <v>29.25</v>
      </c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7"/>
      <c r="AL17" s="226">
        <f>AU17+BD17+BM17</f>
        <v>20382.4416</v>
      </c>
      <c r="AM17" s="236"/>
      <c r="AN17" s="236"/>
      <c r="AO17" s="236"/>
      <c r="AP17" s="236"/>
      <c r="AQ17" s="236"/>
      <c r="AR17" s="236"/>
      <c r="AS17" s="236"/>
      <c r="AT17" s="237"/>
      <c r="AU17" s="226">
        <v>12157</v>
      </c>
      <c r="AV17" s="236"/>
      <c r="AW17" s="236"/>
      <c r="AX17" s="236"/>
      <c r="AY17" s="236"/>
      <c r="AZ17" s="236"/>
      <c r="BA17" s="236"/>
      <c r="BB17" s="236"/>
      <c r="BC17" s="237"/>
      <c r="BD17" s="226"/>
      <c r="BE17" s="236"/>
      <c r="BF17" s="236"/>
      <c r="BG17" s="236"/>
      <c r="BH17" s="236"/>
      <c r="BI17" s="236"/>
      <c r="BJ17" s="236"/>
      <c r="BK17" s="236"/>
      <c r="BL17" s="237"/>
      <c r="BM17" s="244">
        <v>8225.4416</v>
      </c>
      <c r="BN17" s="245"/>
      <c r="BO17" s="245"/>
      <c r="BP17" s="245"/>
      <c r="BQ17" s="245"/>
      <c r="BR17" s="245"/>
      <c r="BS17" s="245"/>
      <c r="BT17" s="245"/>
      <c r="BU17" s="246"/>
      <c r="BV17" s="22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7"/>
      <c r="CG17" s="223">
        <f>(Z17*(AL17+BV17)*12)</f>
        <v>7154237.0016</v>
      </c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6">
        <f>CG17</f>
        <v>7154237.0016</v>
      </c>
      <c r="CT17" s="221"/>
      <c r="CU17" s="221"/>
      <c r="CV17" s="221"/>
      <c r="CW17" s="221"/>
      <c r="CX17" s="221"/>
      <c r="CY17" s="221"/>
      <c r="CZ17" s="221"/>
      <c r="DA17" s="221"/>
      <c r="DB17" s="221"/>
      <c r="DC17" s="222"/>
      <c r="DD17" s="22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7"/>
      <c r="DO17" s="226"/>
      <c r="DP17" s="236"/>
      <c r="DQ17" s="236"/>
      <c r="DR17" s="236"/>
      <c r="DS17" s="236"/>
      <c r="DT17" s="236"/>
      <c r="DU17" s="236"/>
      <c r="DV17" s="237"/>
      <c r="DW17" s="226"/>
      <c r="DX17" s="236"/>
      <c r="DY17" s="236"/>
      <c r="DZ17" s="236"/>
      <c r="EA17" s="236"/>
      <c r="EB17" s="236"/>
      <c r="EC17" s="237"/>
    </row>
    <row r="18" spans="1:133" s="5" customFormat="1" ht="205.5" customHeight="1">
      <c r="A18" s="230" t="s">
        <v>7</v>
      </c>
      <c r="B18" s="231"/>
      <c r="C18" s="231"/>
      <c r="D18" s="231"/>
      <c r="E18" s="231"/>
      <c r="F18" s="232"/>
      <c r="G18" s="233" t="s">
        <v>200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5"/>
      <c r="Z18" s="220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2"/>
      <c r="AL18" s="220"/>
      <c r="AM18" s="221"/>
      <c r="AN18" s="221"/>
      <c r="AO18" s="221"/>
      <c r="AP18" s="221"/>
      <c r="AQ18" s="221"/>
      <c r="AR18" s="221"/>
      <c r="AS18" s="221"/>
      <c r="AT18" s="222"/>
      <c r="AU18" s="220" t="s">
        <v>1</v>
      </c>
      <c r="AV18" s="221"/>
      <c r="AW18" s="221"/>
      <c r="AX18" s="221"/>
      <c r="AY18" s="221"/>
      <c r="AZ18" s="221"/>
      <c r="BA18" s="221"/>
      <c r="BB18" s="221"/>
      <c r="BC18" s="222"/>
      <c r="BD18" s="220" t="s">
        <v>1</v>
      </c>
      <c r="BE18" s="221"/>
      <c r="BF18" s="221"/>
      <c r="BG18" s="221"/>
      <c r="BH18" s="221"/>
      <c r="BI18" s="221"/>
      <c r="BJ18" s="221"/>
      <c r="BK18" s="221"/>
      <c r="BL18" s="222"/>
      <c r="BM18" s="220" t="s">
        <v>1</v>
      </c>
      <c r="BN18" s="221"/>
      <c r="BO18" s="221"/>
      <c r="BP18" s="221"/>
      <c r="BQ18" s="221"/>
      <c r="BR18" s="221"/>
      <c r="BS18" s="221"/>
      <c r="BT18" s="221"/>
      <c r="BU18" s="222"/>
      <c r="BV18" s="220" t="s">
        <v>1</v>
      </c>
      <c r="BW18" s="221"/>
      <c r="BX18" s="221"/>
      <c r="BY18" s="221"/>
      <c r="BZ18" s="221"/>
      <c r="CA18" s="221"/>
      <c r="CB18" s="221"/>
      <c r="CC18" s="221"/>
      <c r="CD18" s="221"/>
      <c r="CE18" s="221"/>
      <c r="CF18" s="222"/>
      <c r="CG18" s="226">
        <v>128000</v>
      </c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7"/>
      <c r="CS18" s="226">
        <v>128000</v>
      </c>
      <c r="CT18" s="236"/>
      <c r="CU18" s="236"/>
      <c r="CV18" s="236"/>
      <c r="CW18" s="236"/>
      <c r="CX18" s="236"/>
      <c r="CY18" s="236"/>
      <c r="CZ18" s="236"/>
      <c r="DA18" s="236"/>
      <c r="DB18" s="236"/>
      <c r="DC18" s="237"/>
      <c r="DD18" s="220"/>
      <c r="DE18" s="221"/>
      <c r="DF18" s="221"/>
      <c r="DG18" s="221"/>
      <c r="DH18" s="221"/>
      <c r="DI18" s="221"/>
      <c r="DJ18" s="221"/>
      <c r="DK18" s="221"/>
      <c r="DL18" s="221"/>
      <c r="DM18" s="221"/>
      <c r="DN18" s="222"/>
      <c r="DO18" s="220"/>
      <c r="DP18" s="221"/>
      <c r="DQ18" s="221"/>
      <c r="DR18" s="221"/>
      <c r="DS18" s="221"/>
      <c r="DT18" s="221"/>
      <c r="DU18" s="221"/>
      <c r="DV18" s="222"/>
      <c r="DW18" s="220"/>
      <c r="DX18" s="221"/>
      <c r="DY18" s="221"/>
      <c r="DZ18" s="221"/>
      <c r="EA18" s="221"/>
      <c r="EB18" s="221"/>
      <c r="EC18" s="222"/>
    </row>
    <row r="19" spans="1:133" s="5" customFormat="1" ht="16.5" customHeight="1">
      <c r="A19" s="238" t="s">
        <v>17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5"/>
      <c r="AL19" s="241"/>
      <c r="AM19" s="242"/>
      <c r="AN19" s="242"/>
      <c r="AO19" s="242"/>
      <c r="AP19" s="242"/>
      <c r="AQ19" s="242"/>
      <c r="AR19" s="242"/>
      <c r="AS19" s="242"/>
      <c r="AT19" s="243"/>
      <c r="AU19" s="241" t="s">
        <v>1</v>
      </c>
      <c r="AV19" s="242"/>
      <c r="AW19" s="242"/>
      <c r="AX19" s="242"/>
      <c r="AY19" s="242"/>
      <c r="AZ19" s="242"/>
      <c r="BA19" s="242"/>
      <c r="BB19" s="242"/>
      <c r="BC19" s="243"/>
      <c r="BD19" s="241" t="s">
        <v>1</v>
      </c>
      <c r="BE19" s="242"/>
      <c r="BF19" s="242"/>
      <c r="BG19" s="242"/>
      <c r="BH19" s="242"/>
      <c r="BI19" s="242"/>
      <c r="BJ19" s="242"/>
      <c r="BK19" s="242"/>
      <c r="BL19" s="243"/>
      <c r="BM19" s="241" t="s">
        <v>1</v>
      </c>
      <c r="BN19" s="242"/>
      <c r="BO19" s="242"/>
      <c r="BP19" s="242"/>
      <c r="BQ19" s="242"/>
      <c r="BR19" s="242"/>
      <c r="BS19" s="242"/>
      <c r="BT19" s="242"/>
      <c r="BU19" s="243"/>
      <c r="BV19" s="241"/>
      <c r="BW19" s="242"/>
      <c r="BX19" s="242"/>
      <c r="BY19" s="242"/>
      <c r="BZ19" s="242"/>
      <c r="CA19" s="242"/>
      <c r="CB19" s="242"/>
      <c r="CC19" s="242"/>
      <c r="CD19" s="242"/>
      <c r="CE19" s="242"/>
      <c r="CF19" s="243"/>
      <c r="CG19" s="226">
        <f>CG13+CG18</f>
        <v>47997621.0750632</v>
      </c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2"/>
      <c r="CS19" s="226">
        <f>CG19</f>
        <v>47997621.0750632</v>
      </c>
      <c r="CT19" s="221"/>
      <c r="CU19" s="221"/>
      <c r="CV19" s="221"/>
      <c r="CW19" s="221"/>
      <c r="CX19" s="221"/>
      <c r="CY19" s="221"/>
      <c r="CZ19" s="221"/>
      <c r="DA19" s="221"/>
      <c r="DB19" s="221"/>
      <c r="DC19" s="222"/>
      <c r="DD19" s="220"/>
      <c r="DE19" s="221"/>
      <c r="DF19" s="221"/>
      <c r="DG19" s="221"/>
      <c r="DH19" s="221"/>
      <c r="DI19" s="221"/>
      <c r="DJ19" s="221"/>
      <c r="DK19" s="221"/>
      <c r="DL19" s="221"/>
      <c r="DM19" s="221"/>
      <c r="DN19" s="222"/>
      <c r="DO19" s="220"/>
      <c r="DP19" s="221"/>
      <c r="DQ19" s="221"/>
      <c r="DR19" s="221"/>
      <c r="DS19" s="221"/>
      <c r="DT19" s="221"/>
      <c r="DU19" s="221"/>
      <c r="DV19" s="222"/>
      <c r="DW19" s="220"/>
      <c r="DX19" s="221"/>
      <c r="DY19" s="221"/>
      <c r="DZ19" s="221"/>
      <c r="EA19" s="221"/>
      <c r="EB19" s="221"/>
      <c r="EC19" s="222"/>
    </row>
    <row r="20" spans="1:133" ht="15">
      <c r="A20" s="262" t="s">
        <v>169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CG20" sqref="CG20:CW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76" t="s">
        <v>215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</row>
    <row r="2" s="4" customFormat="1" ht="12.75" customHeight="1"/>
    <row r="3" spans="1:126" s="7" customFormat="1" ht="14.25" customHeight="1">
      <c r="A3" s="250" t="s">
        <v>3</v>
      </c>
      <c r="B3" s="251"/>
      <c r="C3" s="251"/>
      <c r="D3" s="251"/>
      <c r="E3" s="251"/>
      <c r="F3" s="252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250" t="s">
        <v>30</v>
      </c>
      <c r="AL3" s="251"/>
      <c r="AM3" s="251"/>
      <c r="AN3" s="251"/>
      <c r="AO3" s="251"/>
      <c r="AP3" s="251"/>
      <c r="AQ3" s="251"/>
      <c r="AR3" s="251"/>
      <c r="AS3" s="251"/>
      <c r="AT3" s="252"/>
      <c r="AU3" s="250" t="s">
        <v>31</v>
      </c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0" t="s">
        <v>32</v>
      </c>
      <c r="BI3" s="251"/>
      <c r="BJ3" s="251"/>
      <c r="BK3" s="251"/>
      <c r="BL3" s="251"/>
      <c r="BM3" s="251"/>
      <c r="BN3" s="251"/>
      <c r="BO3" s="251"/>
      <c r="BP3" s="251"/>
      <c r="BQ3" s="252"/>
      <c r="BR3" s="135" t="s">
        <v>0</v>
      </c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53"/>
    </row>
    <row r="4" spans="1:126" s="7" customFormat="1" ht="61.5" customHeight="1">
      <c r="A4" s="253"/>
      <c r="B4" s="254"/>
      <c r="C4" s="254"/>
      <c r="D4" s="254"/>
      <c r="E4" s="254"/>
      <c r="F4" s="255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5"/>
      <c r="AK4" s="253"/>
      <c r="AL4" s="254"/>
      <c r="AM4" s="254"/>
      <c r="AN4" s="254"/>
      <c r="AO4" s="254"/>
      <c r="AP4" s="254"/>
      <c r="AQ4" s="254"/>
      <c r="AR4" s="254"/>
      <c r="AS4" s="254"/>
      <c r="AT4" s="255"/>
      <c r="AU4" s="253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3"/>
      <c r="BI4" s="254"/>
      <c r="BJ4" s="254"/>
      <c r="BK4" s="254"/>
      <c r="BL4" s="254"/>
      <c r="BM4" s="254"/>
      <c r="BN4" s="254"/>
      <c r="BO4" s="254"/>
      <c r="BP4" s="254"/>
      <c r="BQ4" s="255"/>
      <c r="BR4" s="161" t="s">
        <v>134</v>
      </c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3"/>
      <c r="CG4" s="161" t="s">
        <v>138</v>
      </c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3"/>
      <c r="CX4" s="167" t="s">
        <v>18</v>
      </c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275"/>
    </row>
    <row r="5" spans="1:126" s="7" customFormat="1" ht="24.75" customHeight="1">
      <c r="A5" s="256"/>
      <c r="B5" s="257"/>
      <c r="C5" s="257"/>
      <c r="D5" s="257"/>
      <c r="E5" s="257"/>
      <c r="F5" s="258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8"/>
      <c r="AK5" s="256"/>
      <c r="AL5" s="257"/>
      <c r="AM5" s="257"/>
      <c r="AN5" s="257"/>
      <c r="AO5" s="257"/>
      <c r="AP5" s="257"/>
      <c r="AQ5" s="257"/>
      <c r="AR5" s="257"/>
      <c r="AS5" s="257"/>
      <c r="AT5" s="258"/>
      <c r="AU5" s="256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6"/>
      <c r="BI5" s="257"/>
      <c r="BJ5" s="257"/>
      <c r="BK5" s="257"/>
      <c r="BL5" s="257"/>
      <c r="BM5" s="257"/>
      <c r="BN5" s="257"/>
      <c r="BO5" s="257"/>
      <c r="BP5" s="257"/>
      <c r="BQ5" s="258"/>
      <c r="BR5" s="164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6"/>
      <c r="CX5" s="135" t="s">
        <v>2</v>
      </c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K5" s="135" t="s">
        <v>33</v>
      </c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7"/>
    </row>
    <row r="6" spans="1:126" s="6" customFormat="1" ht="12.75">
      <c r="A6" s="272">
        <v>1</v>
      </c>
      <c r="B6" s="273"/>
      <c r="C6" s="273"/>
      <c r="D6" s="273"/>
      <c r="E6" s="273"/>
      <c r="F6" s="274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4"/>
      <c r="AK6" s="272">
        <v>3</v>
      </c>
      <c r="AL6" s="273"/>
      <c r="AM6" s="273"/>
      <c r="AN6" s="273"/>
      <c r="AO6" s="273"/>
      <c r="AP6" s="273"/>
      <c r="AQ6" s="273"/>
      <c r="AR6" s="273"/>
      <c r="AS6" s="273"/>
      <c r="AT6" s="274"/>
      <c r="AU6" s="272">
        <v>4</v>
      </c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2">
        <v>5</v>
      </c>
      <c r="BI6" s="273"/>
      <c r="BJ6" s="273"/>
      <c r="BK6" s="273"/>
      <c r="BL6" s="273"/>
      <c r="BM6" s="273"/>
      <c r="BN6" s="273"/>
      <c r="BO6" s="273"/>
      <c r="BP6" s="273"/>
      <c r="BQ6" s="274"/>
      <c r="BR6" s="272">
        <v>6</v>
      </c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4"/>
      <c r="CG6" s="272">
        <v>7</v>
      </c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4"/>
      <c r="CX6" s="272">
        <v>8</v>
      </c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4"/>
      <c r="DK6" s="272">
        <v>9</v>
      </c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4"/>
    </row>
    <row r="7" spans="1:126" s="5" customFormat="1" ht="49.5" customHeight="1">
      <c r="A7" s="230" t="s">
        <v>6</v>
      </c>
      <c r="B7" s="231"/>
      <c r="C7" s="231"/>
      <c r="D7" s="231"/>
      <c r="E7" s="231"/>
      <c r="F7" s="232"/>
      <c r="G7" s="267" t="s">
        <v>207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8"/>
      <c r="AK7" s="269" t="s">
        <v>1</v>
      </c>
      <c r="AL7" s="270"/>
      <c r="AM7" s="270"/>
      <c r="AN7" s="270"/>
      <c r="AO7" s="270"/>
      <c r="AP7" s="270"/>
      <c r="AQ7" s="270"/>
      <c r="AR7" s="270"/>
      <c r="AS7" s="270"/>
      <c r="AT7" s="271"/>
      <c r="AU7" s="241" t="s">
        <v>1</v>
      </c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26">
        <f>BH8</f>
        <v>10531316.6376</v>
      </c>
      <c r="BI7" s="236"/>
      <c r="BJ7" s="236"/>
      <c r="BK7" s="236"/>
      <c r="BL7" s="236"/>
      <c r="BM7" s="236"/>
      <c r="BN7" s="236"/>
      <c r="BO7" s="236"/>
      <c r="BP7" s="236"/>
      <c r="BQ7" s="237"/>
      <c r="BR7" s="226">
        <f>BR8</f>
        <v>10531316.6376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2"/>
      <c r="CG7" s="220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2"/>
      <c r="CX7" s="220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2"/>
      <c r="DK7" s="220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2"/>
    </row>
    <row r="8" spans="1:126" s="5" customFormat="1" ht="16.5" customHeight="1">
      <c r="A8" s="230" t="s">
        <v>22</v>
      </c>
      <c r="B8" s="231"/>
      <c r="C8" s="231"/>
      <c r="D8" s="231"/>
      <c r="E8" s="231"/>
      <c r="F8" s="232"/>
      <c r="G8" s="267" t="s">
        <v>28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8"/>
      <c r="AK8" s="269">
        <v>22</v>
      </c>
      <c r="AL8" s="270"/>
      <c r="AM8" s="270"/>
      <c r="AN8" s="270"/>
      <c r="AO8" s="270"/>
      <c r="AP8" s="270"/>
      <c r="AQ8" s="270"/>
      <c r="AR8" s="270"/>
      <c r="AS8" s="270"/>
      <c r="AT8" s="271"/>
      <c r="AU8" s="226">
        <v>47869621.08</v>
      </c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26">
        <f>AU8*AK8/100</f>
        <v>10531316.6376</v>
      </c>
      <c r="BI8" s="236"/>
      <c r="BJ8" s="236"/>
      <c r="BK8" s="236"/>
      <c r="BL8" s="236"/>
      <c r="BM8" s="236"/>
      <c r="BN8" s="236"/>
      <c r="BO8" s="236"/>
      <c r="BP8" s="236"/>
      <c r="BQ8" s="237"/>
      <c r="BR8" s="226">
        <f>BH8</f>
        <v>10531316.6376</v>
      </c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2"/>
      <c r="CG8" s="220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2"/>
      <c r="CX8" s="220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2"/>
      <c r="DK8" s="220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2"/>
    </row>
    <row r="9" spans="1:126" s="5" customFormat="1" ht="16.5" customHeight="1">
      <c r="A9" s="230" t="s">
        <v>23</v>
      </c>
      <c r="B9" s="231"/>
      <c r="C9" s="231"/>
      <c r="D9" s="231"/>
      <c r="E9" s="231"/>
      <c r="F9" s="232"/>
      <c r="G9" s="267" t="s">
        <v>29</v>
      </c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8"/>
      <c r="AK9" s="269">
        <v>10</v>
      </c>
      <c r="AL9" s="270"/>
      <c r="AM9" s="270"/>
      <c r="AN9" s="270"/>
      <c r="AO9" s="270"/>
      <c r="AP9" s="270"/>
      <c r="AQ9" s="270"/>
      <c r="AR9" s="270"/>
      <c r="AS9" s="270"/>
      <c r="AT9" s="271"/>
      <c r="AU9" s="220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0"/>
      <c r="BI9" s="221"/>
      <c r="BJ9" s="221"/>
      <c r="BK9" s="221"/>
      <c r="BL9" s="221"/>
      <c r="BM9" s="221"/>
      <c r="BN9" s="221"/>
      <c r="BO9" s="221"/>
      <c r="BP9" s="221"/>
      <c r="BQ9" s="222"/>
      <c r="BR9" s="220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2"/>
      <c r="CG9" s="220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2"/>
      <c r="CX9" s="220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2"/>
      <c r="DK9" s="220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2"/>
    </row>
    <row r="10" spans="1:126" s="5" customFormat="1" ht="69.75" customHeight="1">
      <c r="A10" s="230" t="s">
        <v>24</v>
      </c>
      <c r="B10" s="231"/>
      <c r="C10" s="231"/>
      <c r="D10" s="231"/>
      <c r="E10" s="231"/>
      <c r="F10" s="232"/>
      <c r="G10" s="267" t="s">
        <v>210</v>
      </c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8"/>
      <c r="AK10" s="277"/>
      <c r="AL10" s="278"/>
      <c r="AM10" s="278"/>
      <c r="AN10" s="278"/>
      <c r="AO10" s="278"/>
      <c r="AP10" s="278"/>
      <c r="AQ10" s="278"/>
      <c r="AR10" s="278"/>
      <c r="AS10" s="278"/>
      <c r="AT10" s="279"/>
      <c r="AU10" s="220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0"/>
      <c r="BI10" s="221"/>
      <c r="BJ10" s="221"/>
      <c r="BK10" s="221"/>
      <c r="BL10" s="221"/>
      <c r="BM10" s="221"/>
      <c r="BN10" s="221"/>
      <c r="BO10" s="221"/>
      <c r="BP10" s="221"/>
      <c r="BQ10" s="222"/>
      <c r="BR10" s="220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2"/>
      <c r="CG10" s="220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2"/>
      <c r="CX10" s="220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2"/>
      <c r="DK10" s="220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2"/>
    </row>
    <row r="11" spans="1:126" s="5" customFormat="1" ht="78.75" customHeight="1">
      <c r="A11" s="230" t="s">
        <v>7</v>
      </c>
      <c r="B11" s="231"/>
      <c r="C11" s="231"/>
      <c r="D11" s="231"/>
      <c r="E11" s="231"/>
      <c r="F11" s="232"/>
      <c r="G11" s="267" t="s">
        <v>216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8"/>
      <c r="AK11" s="269" t="s">
        <v>1</v>
      </c>
      <c r="AL11" s="270"/>
      <c r="AM11" s="270"/>
      <c r="AN11" s="270"/>
      <c r="AO11" s="270"/>
      <c r="AP11" s="270"/>
      <c r="AQ11" s="270"/>
      <c r="AR11" s="270"/>
      <c r="AS11" s="270"/>
      <c r="AT11" s="271"/>
      <c r="AU11" s="241" t="s">
        <v>1</v>
      </c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26">
        <f>BH12+BH14</f>
        <v>1483958.25348</v>
      </c>
      <c r="BI11" s="236"/>
      <c r="BJ11" s="236"/>
      <c r="BK11" s="236"/>
      <c r="BL11" s="236"/>
      <c r="BM11" s="236"/>
      <c r="BN11" s="236"/>
      <c r="BO11" s="236"/>
      <c r="BP11" s="236"/>
      <c r="BQ11" s="237"/>
      <c r="BR11" s="226">
        <f>BR12+BR14</f>
        <v>1483958.25348</v>
      </c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2"/>
      <c r="CG11" s="220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2"/>
      <c r="CX11" s="220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2"/>
      <c r="DK11" s="220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2"/>
    </row>
    <row r="12" spans="1:126" s="5" customFormat="1" ht="84" customHeight="1">
      <c r="A12" s="230" t="s">
        <v>25</v>
      </c>
      <c r="B12" s="231"/>
      <c r="C12" s="231"/>
      <c r="D12" s="231"/>
      <c r="E12" s="231"/>
      <c r="F12" s="232"/>
      <c r="G12" s="267" t="s">
        <v>208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8"/>
      <c r="AK12" s="269">
        <v>2.9</v>
      </c>
      <c r="AL12" s="270"/>
      <c r="AM12" s="270"/>
      <c r="AN12" s="270"/>
      <c r="AO12" s="270"/>
      <c r="AP12" s="270"/>
      <c r="AQ12" s="270"/>
      <c r="AR12" s="270"/>
      <c r="AS12" s="270"/>
      <c r="AT12" s="271"/>
      <c r="AU12" s="226">
        <v>47869621.08</v>
      </c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26">
        <f>AK12*AU12/100</f>
        <v>1388219.01132</v>
      </c>
      <c r="BI12" s="236"/>
      <c r="BJ12" s="236"/>
      <c r="BK12" s="236"/>
      <c r="BL12" s="236"/>
      <c r="BM12" s="236"/>
      <c r="BN12" s="236"/>
      <c r="BO12" s="236"/>
      <c r="BP12" s="236"/>
      <c r="BQ12" s="237"/>
      <c r="BR12" s="226">
        <f>BH12</f>
        <v>1388219.01132</v>
      </c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7"/>
      <c r="CG12" s="220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2"/>
      <c r="CX12" s="220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2"/>
      <c r="DK12" s="220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2"/>
    </row>
    <row r="13" spans="1:126" s="5" customFormat="1" ht="33" customHeight="1">
      <c r="A13" s="230" t="s">
        <v>26</v>
      </c>
      <c r="B13" s="231"/>
      <c r="C13" s="231"/>
      <c r="D13" s="231"/>
      <c r="E13" s="231"/>
      <c r="F13" s="232"/>
      <c r="G13" s="267" t="s">
        <v>209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8"/>
      <c r="AK13" s="269">
        <v>0</v>
      </c>
      <c r="AL13" s="270"/>
      <c r="AM13" s="270"/>
      <c r="AN13" s="270"/>
      <c r="AO13" s="270"/>
      <c r="AP13" s="270"/>
      <c r="AQ13" s="270"/>
      <c r="AR13" s="270"/>
      <c r="AS13" s="270"/>
      <c r="AT13" s="271"/>
      <c r="AU13" s="22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26"/>
      <c r="BI13" s="236"/>
      <c r="BJ13" s="236"/>
      <c r="BK13" s="236"/>
      <c r="BL13" s="236"/>
      <c r="BM13" s="236"/>
      <c r="BN13" s="236"/>
      <c r="BO13" s="236"/>
      <c r="BP13" s="236"/>
      <c r="BQ13" s="237"/>
      <c r="BR13" s="22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7"/>
      <c r="CG13" s="220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2"/>
      <c r="CX13" s="220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2"/>
      <c r="DK13" s="220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2"/>
    </row>
    <row r="14" spans="1:126" s="5" customFormat="1" ht="81.75" customHeight="1">
      <c r="A14" s="230" t="s">
        <v>27</v>
      </c>
      <c r="B14" s="231"/>
      <c r="C14" s="231"/>
      <c r="D14" s="231"/>
      <c r="E14" s="231"/>
      <c r="F14" s="232"/>
      <c r="G14" s="267" t="s">
        <v>211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8"/>
      <c r="AK14" s="269">
        <v>0.2</v>
      </c>
      <c r="AL14" s="270"/>
      <c r="AM14" s="270"/>
      <c r="AN14" s="270"/>
      <c r="AO14" s="270"/>
      <c r="AP14" s="270"/>
      <c r="AQ14" s="270"/>
      <c r="AR14" s="270"/>
      <c r="AS14" s="270"/>
      <c r="AT14" s="271"/>
      <c r="AU14" s="226">
        <v>47869621.08</v>
      </c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26">
        <f>AK14*AU14/100</f>
        <v>95739.24216</v>
      </c>
      <c r="BI14" s="236"/>
      <c r="BJ14" s="236"/>
      <c r="BK14" s="236"/>
      <c r="BL14" s="236"/>
      <c r="BM14" s="236"/>
      <c r="BN14" s="236"/>
      <c r="BO14" s="236"/>
      <c r="BP14" s="236"/>
      <c r="BQ14" s="237"/>
      <c r="BR14" s="226">
        <f>BH14</f>
        <v>95739.24216</v>
      </c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7"/>
      <c r="CG14" s="220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2"/>
      <c r="CX14" s="220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2"/>
      <c r="DK14" s="220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2"/>
    </row>
    <row r="15" spans="1:126" s="5" customFormat="1" ht="82.5" customHeight="1">
      <c r="A15" s="230" t="s">
        <v>34</v>
      </c>
      <c r="B15" s="231"/>
      <c r="C15" s="231"/>
      <c r="D15" s="231"/>
      <c r="E15" s="231"/>
      <c r="F15" s="232"/>
      <c r="G15" s="267" t="s">
        <v>212</v>
      </c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8"/>
      <c r="AK15" s="277"/>
      <c r="AL15" s="278"/>
      <c r="AM15" s="278"/>
      <c r="AN15" s="278"/>
      <c r="AO15" s="278"/>
      <c r="AP15" s="278"/>
      <c r="AQ15" s="278"/>
      <c r="AR15" s="278"/>
      <c r="AS15" s="278"/>
      <c r="AT15" s="279"/>
      <c r="AU15" s="22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26"/>
      <c r="BI15" s="236"/>
      <c r="BJ15" s="236"/>
      <c r="BK15" s="236"/>
      <c r="BL15" s="236"/>
      <c r="BM15" s="236"/>
      <c r="BN15" s="236"/>
      <c r="BO15" s="236"/>
      <c r="BP15" s="236"/>
      <c r="BQ15" s="237"/>
      <c r="BR15" s="22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7"/>
      <c r="CG15" s="220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2"/>
      <c r="CX15" s="220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2"/>
      <c r="DK15" s="220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2"/>
    </row>
    <row r="16" spans="1:126" s="5" customFormat="1" ht="54" customHeight="1">
      <c r="A16" s="230" t="s">
        <v>8</v>
      </c>
      <c r="B16" s="231"/>
      <c r="C16" s="231"/>
      <c r="D16" s="231"/>
      <c r="E16" s="231"/>
      <c r="F16" s="232"/>
      <c r="G16" s="267" t="s">
        <v>179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8"/>
      <c r="AK16" s="277" t="s">
        <v>1</v>
      </c>
      <c r="AL16" s="278"/>
      <c r="AM16" s="278"/>
      <c r="AN16" s="278"/>
      <c r="AO16" s="278"/>
      <c r="AP16" s="278"/>
      <c r="AQ16" s="278"/>
      <c r="AR16" s="278"/>
      <c r="AS16" s="278"/>
      <c r="AT16" s="279"/>
      <c r="AU16" s="220" t="s">
        <v>1</v>
      </c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0"/>
      <c r="BI16" s="221"/>
      <c r="BJ16" s="221"/>
      <c r="BK16" s="221"/>
      <c r="BL16" s="221"/>
      <c r="BM16" s="221"/>
      <c r="BN16" s="221"/>
      <c r="BO16" s="221"/>
      <c r="BP16" s="221"/>
      <c r="BQ16" s="222"/>
      <c r="BR16" s="220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2"/>
      <c r="CG16" s="220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2"/>
      <c r="CX16" s="220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2"/>
      <c r="DK16" s="220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2"/>
    </row>
    <row r="17" spans="1:126" s="5" customFormat="1" ht="25.5" customHeight="1">
      <c r="A17" s="230" t="s">
        <v>11</v>
      </c>
      <c r="B17" s="231"/>
      <c r="C17" s="231"/>
      <c r="D17" s="231"/>
      <c r="E17" s="231"/>
      <c r="F17" s="232"/>
      <c r="G17" s="267" t="s">
        <v>182</v>
      </c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8"/>
      <c r="AK17" s="269" t="s">
        <v>1</v>
      </c>
      <c r="AL17" s="270"/>
      <c r="AM17" s="270"/>
      <c r="AN17" s="270"/>
      <c r="AO17" s="270"/>
      <c r="AP17" s="270"/>
      <c r="AQ17" s="270"/>
      <c r="AR17" s="270"/>
      <c r="AS17" s="270"/>
      <c r="AT17" s="271"/>
      <c r="AU17" s="220" t="s">
        <v>1</v>
      </c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6">
        <v>37353.35</v>
      </c>
      <c r="BI17" s="236"/>
      <c r="BJ17" s="236"/>
      <c r="BK17" s="236"/>
      <c r="BL17" s="236"/>
      <c r="BM17" s="236"/>
      <c r="BN17" s="236"/>
      <c r="BO17" s="236"/>
      <c r="BP17" s="236"/>
      <c r="BQ17" s="237"/>
      <c r="BR17" s="226">
        <f>BH17</f>
        <v>37353.35</v>
      </c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7"/>
      <c r="CG17" s="220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2"/>
      <c r="CX17" s="220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2"/>
      <c r="DK17" s="220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2"/>
    </row>
    <row r="18" spans="1:126" s="5" customFormat="1" ht="39" customHeight="1">
      <c r="A18" s="230" t="s">
        <v>12</v>
      </c>
      <c r="B18" s="231"/>
      <c r="C18" s="231"/>
      <c r="D18" s="231"/>
      <c r="E18" s="231"/>
      <c r="F18" s="232"/>
      <c r="G18" s="267" t="s">
        <v>180</v>
      </c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8"/>
      <c r="AK18" s="269" t="s">
        <v>1</v>
      </c>
      <c r="AL18" s="270"/>
      <c r="AM18" s="270"/>
      <c r="AN18" s="270"/>
      <c r="AO18" s="270"/>
      <c r="AP18" s="270"/>
      <c r="AQ18" s="270"/>
      <c r="AR18" s="270"/>
      <c r="AS18" s="270"/>
      <c r="AT18" s="271"/>
      <c r="AU18" s="220" t="s">
        <v>1</v>
      </c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0"/>
      <c r="BI18" s="221"/>
      <c r="BJ18" s="221"/>
      <c r="BK18" s="221"/>
      <c r="BL18" s="221"/>
      <c r="BM18" s="221"/>
      <c r="BN18" s="221"/>
      <c r="BO18" s="221"/>
      <c r="BP18" s="221"/>
      <c r="BQ18" s="222"/>
      <c r="BR18" s="220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2"/>
      <c r="CG18" s="220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2"/>
      <c r="CX18" s="220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2"/>
      <c r="DK18" s="220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2"/>
    </row>
    <row r="19" spans="1:126" s="5" customFormat="1" ht="39" customHeight="1">
      <c r="A19" s="230" t="s">
        <v>9</v>
      </c>
      <c r="B19" s="231"/>
      <c r="C19" s="231"/>
      <c r="D19" s="231"/>
      <c r="E19" s="231"/>
      <c r="F19" s="232"/>
      <c r="G19" s="267" t="s">
        <v>181</v>
      </c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8"/>
      <c r="AK19" s="269"/>
      <c r="AL19" s="270"/>
      <c r="AM19" s="270"/>
      <c r="AN19" s="270"/>
      <c r="AO19" s="270"/>
      <c r="AP19" s="270"/>
      <c r="AQ19" s="270"/>
      <c r="AR19" s="270"/>
      <c r="AS19" s="270"/>
      <c r="AT19" s="271"/>
      <c r="AU19" s="220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6">
        <f>BH20</f>
        <v>2441350.67508</v>
      </c>
      <c r="BI19" s="236"/>
      <c r="BJ19" s="236"/>
      <c r="BK19" s="236"/>
      <c r="BL19" s="236"/>
      <c r="BM19" s="236"/>
      <c r="BN19" s="236"/>
      <c r="BO19" s="236"/>
      <c r="BP19" s="236"/>
      <c r="BQ19" s="237"/>
      <c r="BR19" s="226">
        <f>BR20</f>
        <v>2441350.67508</v>
      </c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2"/>
      <c r="CG19" s="220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2"/>
      <c r="CX19" s="220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2"/>
      <c r="DK19" s="220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2"/>
    </row>
    <row r="20" spans="1:126" s="5" customFormat="1" ht="54.75" customHeight="1">
      <c r="A20" s="230" t="s">
        <v>36</v>
      </c>
      <c r="B20" s="231"/>
      <c r="C20" s="231"/>
      <c r="D20" s="231"/>
      <c r="E20" s="231"/>
      <c r="F20" s="232"/>
      <c r="G20" s="267" t="s">
        <v>213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8"/>
      <c r="AK20" s="269">
        <v>5.1</v>
      </c>
      <c r="AL20" s="270"/>
      <c r="AM20" s="270"/>
      <c r="AN20" s="270"/>
      <c r="AO20" s="270"/>
      <c r="AP20" s="270"/>
      <c r="AQ20" s="270"/>
      <c r="AR20" s="270"/>
      <c r="AS20" s="270"/>
      <c r="AT20" s="271"/>
      <c r="AU20" s="226">
        <v>47869621.08</v>
      </c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26">
        <f>AK20*AU20/100</f>
        <v>2441350.67508</v>
      </c>
      <c r="BI20" s="236"/>
      <c r="BJ20" s="236"/>
      <c r="BK20" s="236"/>
      <c r="BL20" s="236"/>
      <c r="BM20" s="236"/>
      <c r="BN20" s="236"/>
      <c r="BO20" s="236"/>
      <c r="BP20" s="236"/>
      <c r="BQ20" s="237"/>
      <c r="BR20" s="226">
        <f>BH20</f>
        <v>2441350.67508</v>
      </c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7"/>
      <c r="CG20" s="220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2"/>
      <c r="CX20" s="220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2"/>
      <c r="DK20" s="220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2"/>
    </row>
    <row r="21" spans="1:126" s="5" customFormat="1" ht="68.25" customHeight="1">
      <c r="A21" s="230" t="s">
        <v>139</v>
      </c>
      <c r="B21" s="231"/>
      <c r="C21" s="231"/>
      <c r="D21" s="231"/>
      <c r="E21" s="231"/>
      <c r="F21" s="232"/>
      <c r="G21" s="267" t="s">
        <v>214</v>
      </c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8"/>
      <c r="AK21" s="269"/>
      <c r="AL21" s="270"/>
      <c r="AM21" s="270"/>
      <c r="AN21" s="270"/>
      <c r="AO21" s="270"/>
      <c r="AP21" s="270"/>
      <c r="AQ21" s="270"/>
      <c r="AR21" s="270"/>
      <c r="AS21" s="270"/>
      <c r="AT21" s="271"/>
      <c r="AU21" s="220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0"/>
      <c r="BI21" s="221"/>
      <c r="BJ21" s="221"/>
      <c r="BK21" s="221"/>
      <c r="BL21" s="221"/>
      <c r="BM21" s="221"/>
      <c r="BN21" s="221"/>
      <c r="BO21" s="221"/>
      <c r="BP21" s="221"/>
      <c r="BQ21" s="222"/>
      <c r="BR21" s="220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2"/>
      <c r="CG21" s="220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2"/>
      <c r="CX21" s="220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2"/>
      <c r="DK21" s="220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2"/>
    </row>
    <row r="22" spans="1:126" s="5" customFormat="1" ht="16.5" customHeight="1">
      <c r="A22" s="283" t="s">
        <v>17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5"/>
      <c r="BH22" s="226">
        <f>BH19+BH17+BH11+BH7</f>
        <v>14493978.916159999</v>
      </c>
      <c r="BI22" s="236"/>
      <c r="BJ22" s="236"/>
      <c r="BK22" s="236"/>
      <c r="BL22" s="236"/>
      <c r="BM22" s="236"/>
      <c r="BN22" s="236"/>
      <c r="BO22" s="236"/>
      <c r="BP22" s="236"/>
      <c r="BQ22" s="237"/>
      <c r="BR22" s="226">
        <f>BR19+BR17+BR11+BR7</f>
        <v>14493978.916159999</v>
      </c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2"/>
      <c r="CG22" s="220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2"/>
      <c r="CX22" s="220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2"/>
      <c r="DK22" s="220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2"/>
    </row>
    <row r="23" spans="1:126" ht="27" customHeight="1">
      <c r="A23" s="281" t="s">
        <v>178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</row>
    <row r="24" spans="1:126" s="2" customFormat="1" ht="68.25" customHeight="1">
      <c r="A24" s="280" t="s">
        <v>197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2"/>
  <sheetViews>
    <sheetView zoomScaleSheetLayoutView="100" zoomScalePageLayoutView="0" workbookViewId="0" topLeftCell="A1">
      <selection activeCell="EB48" sqref="EB48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36" t="s">
        <v>3</v>
      </c>
      <c r="B5" s="353"/>
      <c r="C5" s="353"/>
      <c r="D5" s="353"/>
      <c r="E5" s="353"/>
      <c r="F5" s="354"/>
      <c r="G5" s="336" t="s">
        <v>21</v>
      </c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4"/>
      <c r="AC5" s="336" t="s">
        <v>39</v>
      </c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4"/>
      <c r="AQ5" s="336" t="s">
        <v>40</v>
      </c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36" t="s">
        <v>41</v>
      </c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4"/>
      <c r="BS5" s="138" t="s">
        <v>0</v>
      </c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53"/>
    </row>
    <row r="6" spans="1:125" s="3" customFormat="1" ht="72" customHeight="1">
      <c r="A6" s="355"/>
      <c r="B6" s="356"/>
      <c r="C6" s="356"/>
      <c r="D6" s="356"/>
      <c r="E6" s="356"/>
      <c r="F6" s="357"/>
      <c r="G6" s="355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7"/>
      <c r="AC6" s="355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7"/>
      <c r="AQ6" s="355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5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7"/>
      <c r="BS6" s="188" t="s">
        <v>136</v>
      </c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3"/>
      <c r="CG6" s="188" t="s">
        <v>138</v>
      </c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  <c r="CW6" s="189" t="s">
        <v>18</v>
      </c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90"/>
    </row>
    <row r="7" spans="1:125" s="3" customFormat="1" ht="25.5" customHeight="1">
      <c r="A7" s="358"/>
      <c r="B7" s="359"/>
      <c r="C7" s="359"/>
      <c r="D7" s="359"/>
      <c r="E7" s="359"/>
      <c r="F7" s="360"/>
      <c r="G7" s="358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60"/>
      <c r="AC7" s="358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60"/>
      <c r="AQ7" s="358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8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60"/>
      <c r="BS7" s="164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6"/>
      <c r="CG7" s="164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6"/>
      <c r="CW7" s="138" t="s">
        <v>2</v>
      </c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40"/>
      <c r="DJ7" s="138" t="s">
        <v>33</v>
      </c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</row>
    <row r="8" spans="1:125" s="6" customFormat="1" ht="12.75">
      <c r="A8" s="272">
        <v>1</v>
      </c>
      <c r="B8" s="273"/>
      <c r="C8" s="273"/>
      <c r="D8" s="273"/>
      <c r="E8" s="273"/>
      <c r="F8" s="274"/>
      <c r="G8" s="272">
        <v>2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2">
        <v>3</v>
      </c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4"/>
      <c r="AQ8" s="272">
        <v>4</v>
      </c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2">
        <v>5</v>
      </c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4"/>
      <c r="BS8" s="272">
        <v>6</v>
      </c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4"/>
      <c r="CG8" s="272">
        <v>7</v>
      </c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4"/>
      <c r="CW8" s="272">
        <v>8</v>
      </c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4"/>
      <c r="DJ8" s="272">
        <v>9</v>
      </c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4"/>
    </row>
    <row r="9" spans="1:125" s="5" customFormat="1" ht="26.25" customHeight="1">
      <c r="A9" s="286" t="s">
        <v>6</v>
      </c>
      <c r="B9" s="287"/>
      <c r="C9" s="287"/>
      <c r="D9" s="287"/>
      <c r="E9" s="287"/>
      <c r="F9" s="288"/>
      <c r="G9" s="292" t="s">
        <v>42</v>
      </c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5"/>
      <c r="AC9" s="269" t="s">
        <v>1</v>
      </c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1"/>
      <c r="AQ9" s="241" t="s">
        <v>1</v>
      </c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361">
        <f>BE10+BE11</f>
        <v>2928664.0020000003</v>
      </c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3"/>
      <c r="BS9" s="295">
        <f>BE9</f>
        <v>2928664.0020000003</v>
      </c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2"/>
      <c r="CG9" s="220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2"/>
      <c r="CW9" s="241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3"/>
      <c r="DJ9" s="241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3"/>
    </row>
    <row r="10" spans="1:125" s="5" customFormat="1" ht="61.5" customHeight="1">
      <c r="A10" s="286" t="s">
        <v>22</v>
      </c>
      <c r="B10" s="287"/>
      <c r="C10" s="287"/>
      <c r="D10" s="287"/>
      <c r="E10" s="287"/>
      <c r="F10" s="288"/>
      <c r="G10" s="292" t="s">
        <v>296</v>
      </c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4"/>
      <c r="AC10" s="226">
        <v>133121091</v>
      </c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7"/>
      <c r="AQ10" s="220">
        <v>2.2</v>
      </c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2"/>
      <c r="BE10" s="295">
        <f>AC10*AQ10/100</f>
        <v>2928664.0020000003</v>
      </c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7"/>
      <c r="BS10" s="295">
        <f>BE10</f>
        <v>2928664.0020000003</v>
      </c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7"/>
      <c r="CG10" s="22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7"/>
      <c r="CW10" s="289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1"/>
      <c r="DJ10" s="289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1"/>
    </row>
    <row r="11" spans="1:125" s="5" customFormat="1" ht="54.75" customHeight="1">
      <c r="A11" s="286" t="s">
        <v>23</v>
      </c>
      <c r="B11" s="287"/>
      <c r="C11" s="287"/>
      <c r="D11" s="287"/>
      <c r="E11" s="287"/>
      <c r="F11" s="288"/>
      <c r="G11" s="292" t="s">
        <v>297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5"/>
      <c r="AC11" s="22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7"/>
      <c r="AQ11" s="220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95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7"/>
      <c r="BS11" s="295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7"/>
      <c r="CG11" s="22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7"/>
      <c r="CW11" s="289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1"/>
      <c r="DJ11" s="289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1"/>
    </row>
    <row r="12" spans="1:125" s="5" customFormat="1" ht="12.75" customHeight="1">
      <c r="A12" s="380" t="s">
        <v>45</v>
      </c>
      <c r="B12" s="381"/>
      <c r="C12" s="381"/>
      <c r="D12" s="381"/>
      <c r="E12" s="381"/>
      <c r="F12" s="382"/>
      <c r="G12" s="301" t="s">
        <v>43</v>
      </c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374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6"/>
      <c r="AQ12" s="374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6"/>
      <c r="BE12" s="310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2"/>
      <c r="BS12" s="310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2"/>
      <c r="CG12" s="310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2"/>
      <c r="CW12" s="362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4"/>
      <c r="DJ12" s="362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4"/>
    </row>
    <row r="13" spans="1:125" s="5" customFormat="1" ht="12.75">
      <c r="A13" s="383"/>
      <c r="B13" s="384"/>
      <c r="C13" s="384"/>
      <c r="D13" s="384"/>
      <c r="E13" s="384"/>
      <c r="F13" s="385"/>
      <c r="G13" s="298" t="s">
        <v>44</v>
      </c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00"/>
      <c r="AC13" s="377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9"/>
      <c r="AQ13" s="377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9"/>
      <c r="BE13" s="313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5"/>
      <c r="BS13" s="313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5"/>
      <c r="CG13" s="313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5"/>
      <c r="CW13" s="365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7"/>
      <c r="DJ13" s="365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7"/>
    </row>
    <row r="14" spans="1:125" s="5" customFormat="1" ht="26.25" customHeight="1">
      <c r="A14" s="286" t="s">
        <v>23</v>
      </c>
      <c r="B14" s="287"/>
      <c r="C14" s="287"/>
      <c r="D14" s="287"/>
      <c r="E14" s="287"/>
      <c r="F14" s="288"/>
      <c r="G14" s="292" t="s">
        <v>46</v>
      </c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5"/>
      <c r="AC14" s="220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2"/>
      <c r="AQ14" s="220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0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2"/>
      <c r="BS14" s="220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  <c r="CG14" s="220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2"/>
      <c r="CW14" s="241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3"/>
      <c r="DJ14" s="241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3"/>
    </row>
    <row r="15" spans="1:125" s="5" customFormat="1" ht="12.75">
      <c r="A15" s="380" t="s">
        <v>117</v>
      </c>
      <c r="B15" s="381"/>
      <c r="C15" s="381"/>
      <c r="D15" s="381"/>
      <c r="E15" s="381"/>
      <c r="F15" s="382"/>
      <c r="G15" s="301" t="s">
        <v>43</v>
      </c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374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6"/>
      <c r="AQ15" s="374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6"/>
      <c r="BE15" s="374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6"/>
      <c r="BS15" s="374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6"/>
      <c r="CG15" s="374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6"/>
      <c r="CW15" s="368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70"/>
      <c r="DJ15" s="368"/>
      <c r="DK15" s="369"/>
      <c r="DL15" s="369"/>
      <c r="DM15" s="369"/>
      <c r="DN15" s="369"/>
      <c r="DO15" s="369"/>
      <c r="DP15" s="369"/>
      <c r="DQ15" s="369"/>
      <c r="DR15" s="369"/>
      <c r="DS15" s="369"/>
      <c r="DT15" s="369"/>
      <c r="DU15" s="370"/>
    </row>
    <row r="16" spans="1:125" s="5" customFormat="1" ht="12.75">
      <c r="A16" s="383"/>
      <c r="B16" s="384"/>
      <c r="C16" s="384"/>
      <c r="D16" s="384"/>
      <c r="E16" s="384"/>
      <c r="F16" s="385"/>
      <c r="G16" s="298" t="s">
        <v>44</v>
      </c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300"/>
      <c r="AC16" s="377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9"/>
      <c r="AQ16" s="377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9"/>
      <c r="BE16" s="377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9"/>
      <c r="BS16" s="377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9"/>
      <c r="CG16" s="377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9"/>
      <c r="CW16" s="371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3"/>
      <c r="DJ16" s="371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3"/>
    </row>
    <row r="17" spans="1:125" s="5" customFormat="1" ht="16.5" customHeight="1">
      <c r="A17" s="329"/>
      <c r="B17" s="330"/>
      <c r="C17" s="330"/>
      <c r="D17" s="330"/>
      <c r="E17" s="330"/>
      <c r="F17" s="331"/>
      <c r="G17" s="292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  <c r="AC17" s="220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2"/>
      <c r="AQ17" s="220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0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2"/>
      <c r="BS17" s="220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2"/>
      <c r="CG17" s="220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2"/>
      <c r="CW17" s="241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3"/>
      <c r="DJ17" s="241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3"/>
    </row>
    <row r="18" spans="1:125" s="5" customFormat="1" ht="26.25" customHeight="1">
      <c r="A18" s="286" t="s">
        <v>7</v>
      </c>
      <c r="B18" s="287"/>
      <c r="C18" s="287"/>
      <c r="D18" s="287"/>
      <c r="E18" s="287"/>
      <c r="F18" s="288"/>
      <c r="G18" s="292" t="s">
        <v>47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269" t="s">
        <v>1</v>
      </c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1"/>
      <c r="AQ18" s="241" t="s">
        <v>1</v>
      </c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20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  <c r="BS18" s="220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2"/>
      <c r="CG18" s="220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2"/>
      <c r="CW18" s="241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3"/>
      <c r="DJ18" s="241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3"/>
    </row>
    <row r="19" spans="1:125" s="5" customFormat="1" ht="12.75" customHeight="1">
      <c r="A19" s="286" t="s">
        <v>25</v>
      </c>
      <c r="B19" s="287"/>
      <c r="C19" s="287"/>
      <c r="D19" s="287"/>
      <c r="E19" s="287"/>
      <c r="F19" s="288"/>
      <c r="G19" s="292" t="s">
        <v>48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5"/>
      <c r="AC19" s="220" t="s">
        <v>1</v>
      </c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2"/>
      <c r="AQ19" s="220" t="s">
        <v>1</v>
      </c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0" t="s">
        <v>1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  <c r="BS19" s="220" t="s">
        <v>1</v>
      </c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2"/>
      <c r="CG19" s="220" t="s">
        <v>1</v>
      </c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2"/>
      <c r="CW19" s="241" t="s">
        <v>1</v>
      </c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3"/>
      <c r="DJ19" s="241" t="s">
        <v>1</v>
      </c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3"/>
    </row>
    <row r="20" spans="1:125" s="5" customFormat="1" ht="16.5" customHeight="1">
      <c r="A20" s="329"/>
      <c r="B20" s="330"/>
      <c r="C20" s="330"/>
      <c r="D20" s="330"/>
      <c r="E20" s="330"/>
      <c r="F20" s="331"/>
      <c r="G20" s="292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5"/>
      <c r="AC20" s="220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2"/>
      <c r="AQ20" s="220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0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  <c r="BS20" s="220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2"/>
      <c r="CG20" s="220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2"/>
      <c r="CW20" s="241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3"/>
      <c r="DJ20" s="241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3"/>
    </row>
    <row r="21" spans="1:125" s="5" customFormat="1" ht="16.5" customHeight="1">
      <c r="A21" s="317" t="s">
        <v>17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5"/>
      <c r="BE21" s="226">
        <f>BE9</f>
        <v>2928664.0020000003</v>
      </c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7"/>
      <c r="BS21" s="226">
        <f>BS9</f>
        <v>2928664.0020000003</v>
      </c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7"/>
      <c r="CG21" s="220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2"/>
      <c r="CW21" s="220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2"/>
      <c r="DJ21" s="220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2"/>
    </row>
    <row r="22" spans="1:125" s="5" customFormat="1" ht="28.5" customHeight="1">
      <c r="A22" s="308" t="s">
        <v>185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</row>
    <row r="23" spans="1:125" ht="1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</row>
    <row r="24" s="4" customFormat="1" ht="19.5" customHeight="1">
      <c r="A24" s="4" t="s">
        <v>49</v>
      </c>
    </row>
    <row r="25" s="4" customFormat="1" ht="12.75" customHeight="1"/>
    <row r="26" spans="1:125" s="3" customFormat="1" ht="19.5" customHeight="1">
      <c r="A26" s="336" t="s">
        <v>3</v>
      </c>
      <c r="B26" s="353"/>
      <c r="C26" s="353"/>
      <c r="D26" s="353"/>
      <c r="E26" s="353"/>
      <c r="F26" s="354"/>
      <c r="G26" s="336" t="s">
        <v>21</v>
      </c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4"/>
      <c r="AC26" s="336" t="s">
        <v>39</v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4"/>
      <c r="AQ26" s="336" t="s">
        <v>40</v>
      </c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36" t="s">
        <v>59</v>
      </c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4"/>
      <c r="BS26" s="138" t="s">
        <v>0</v>
      </c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53"/>
    </row>
    <row r="27" spans="1:125" s="3" customFormat="1" ht="67.5" customHeight="1">
      <c r="A27" s="355"/>
      <c r="B27" s="356"/>
      <c r="C27" s="356"/>
      <c r="D27" s="356"/>
      <c r="E27" s="356"/>
      <c r="F27" s="357"/>
      <c r="G27" s="355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7"/>
      <c r="AC27" s="355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7"/>
      <c r="AQ27" s="355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5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7"/>
      <c r="BS27" s="188" t="s">
        <v>136</v>
      </c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3"/>
      <c r="CG27" s="188" t="s">
        <v>138</v>
      </c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3"/>
      <c r="CW27" s="191" t="s">
        <v>18</v>
      </c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3"/>
    </row>
    <row r="28" spans="1:125" s="3" customFormat="1" ht="28.5" customHeight="1">
      <c r="A28" s="358"/>
      <c r="B28" s="359"/>
      <c r="C28" s="359"/>
      <c r="D28" s="359"/>
      <c r="E28" s="359"/>
      <c r="F28" s="360"/>
      <c r="G28" s="358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60"/>
      <c r="AC28" s="358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60"/>
      <c r="AQ28" s="358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8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60"/>
      <c r="BS28" s="164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6"/>
      <c r="CG28" s="164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6"/>
      <c r="CW28" s="138" t="s">
        <v>2</v>
      </c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40"/>
      <c r="DJ28" s="138" t="s">
        <v>33</v>
      </c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</row>
    <row r="29" spans="1:125" s="6" customFormat="1" ht="12.75" customHeight="1">
      <c r="A29" s="272">
        <v>1</v>
      </c>
      <c r="B29" s="273"/>
      <c r="C29" s="273"/>
      <c r="D29" s="273"/>
      <c r="E29" s="273"/>
      <c r="F29" s="274"/>
      <c r="G29" s="272">
        <v>2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4"/>
      <c r="AC29" s="272">
        <v>3</v>
      </c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4"/>
      <c r="AQ29" s="272">
        <v>4</v>
      </c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2">
        <v>5</v>
      </c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4"/>
      <c r="BS29" s="272">
        <v>6</v>
      </c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4"/>
      <c r="CG29" s="272">
        <v>7</v>
      </c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4"/>
      <c r="CW29" s="272">
        <v>8</v>
      </c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4"/>
      <c r="DJ29" s="272">
        <v>9</v>
      </c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4"/>
    </row>
    <row r="30" spans="1:125" s="5" customFormat="1" ht="16.5" customHeight="1">
      <c r="A30" s="230" t="s">
        <v>6</v>
      </c>
      <c r="B30" s="231"/>
      <c r="C30" s="231"/>
      <c r="D30" s="231"/>
      <c r="E30" s="231"/>
      <c r="F30" s="232"/>
      <c r="G30" s="233" t="s">
        <v>50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5"/>
      <c r="AC30" s="241" t="s">
        <v>1</v>
      </c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3"/>
      <c r="AQ30" s="241" t="s">
        <v>1</v>
      </c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20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2"/>
      <c r="BS30" s="220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  <c r="CG30" s="220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2"/>
      <c r="CW30" s="241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3"/>
      <c r="DJ30" s="241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3"/>
    </row>
    <row r="31" spans="1:125" s="5" customFormat="1" ht="26.25" customHeight="1">
      <c r="A31" s="230" t="s">
        <v>22</v>
      </c>
      <c r="B31" s="231"/>
      <c r="C31" s="231"/>
      <c r="D31" s="231"/>
      <c r="E31" s="231"/>
      <c r="F31" s="232"/>
      <c r="G31" s="233" t="s">
        <v>51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5"/>
      <c r="AC31" s="241" t="s">
        <v>1</v>
      </c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3"/>
      <c r="AQ31" s="241" t="s">
        <v>1</v>
      </c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20" t="s">
        <v>1</v>
      </c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2"/>
      <c r="BS31" s="220" t="s">
        <v>1</v>
      </c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2"/>
      <c r="CG31" s="220" t="s">
        <v>1</v>
      </c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2"/>
      <c r="CW31" s="241" t="s">
        <v>1</v>
      </c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3"/>
      <c r="DJ31" s="241" t="s">
        <v>1</v>
      </c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3"/>
    </row>
    <row r="32" spans="1:125" s="5" customFormat="1" ht="16.5" customHeight="1">
      <c r="A32" s="387"/>
      <c r="B32" s="388"/>
      <c r="C32" s="388"/>
      <c r="D32" s="388"/>
      <c r="E32" s="388"/>
      <c r="F32" s="389"/>
      <c r="G32" s="386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5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3"/>
      <c r="AQ32" s="241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20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  <c r="BS32" s="220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2"/>
      <c r="CG32" s="220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2"/>
      <c r="CW32" s="241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3"/>
      <c r="DJ32" s="241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3"/>
    </row>
    <row r="33" spans="1:125" s="5" customFormat="1" ht="16.5" customHeight="1">
      <c r="A33" s="230" t="s">
        <v>7</v>
      </c>
      <c r="B33" s="231"/>
      <c r="C33" s="231"/>
      <c r="D33" s="231"/>
      <c r="E33" s="231"/>
      <c r="F33" s="232"/>
      <c r="G33" s="233" t="s">
        <v>52</v>
      </c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5"/>
      <c r="AC33" s="241" t="s">
        <v>1</v>
      </c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3"/>
      <c r="AQ33" s="241" t="s">
        <v>1</v>
      </c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20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  <c r="BS33" s="220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2"/>
      <c r="CG33" s="220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2"/>
      <c r="CW33" s="241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3"/>
      <c r="DJ33" s="241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3"/>
    </row>
    <row r="34" spans="1:125" s="5" customFormat="1" ht="16.5" customHeight="1">
      <c r="A34" s="230" t="s">
        <v>25</v>
      </c>
      <c r="B34" s="231"/>
      <c r="C34" s="231"/>
      <c r="D34" s="231"/>
      <c r="E34" s="231"/>
      <c r="F34" s="232"/>
      <c r="G34" s="233" t="s">
        <v>53</v>
      </c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5"/>
      <c r="AC34" s="241" t="s">
        <v>1</v>
      </c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3"/>
      <c r="AQ34" s="241" t="s">
        <v>1</v>
      </c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20" t="s">
        <v>1</v>
      </c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  <c r="BS34" s="220" t="s">
        <v>1</v>
      </c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2"/>
      <c r="CG34" s="220" t="s">
        <v>1</v>
      </c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2"/>
      <c r="CW34" s="241" t="s">
        <v>1</v>
      </c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3"/>
      <c r="DJ34" s="241" t="s">
        <v>1</v>
      </c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3"/>
    </row>
    <row r="35" spans="1:125" s="5" customFormat="1" ht="16.5" customHeight="1">
      <c r="A35" s="387"/>
      <c r="B35" s="388"/>
      <c r="C35" s="388"/>
      <c r="D35" s="388"/>
      <c r="E35" s="388"/>
      <c r="F35" s="389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5"/>
      <c r="AC35" s="241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3"/>
      <c r="AQ35" s="241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20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2"/>
      <c r="BS35" s="220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2"/>
      <c r="CG35" s="220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2"/>
      <c r="CW35" s="241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3"/>
      <c r="DJ35" s="241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3"/>
    </row>
    <row r="36" spans="1:125" s="5" customFormat="1" ht="16.5" customHeight="1">
      <c r="A36" s="387"/>
      <c r="B36" s="388"/>
      <c r="C36" s="388"/>
      <c r="D36" s="388"/>
      <c r="E36" s="388"/>
      <c r="F36" s="389"/>
      <c r="G36" s="233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5"/>
      <c r="AC36" s="241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3"/>
      <c r="AQ36" s="241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20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2"/>
      <c r="BS36" s="220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2"/>
      <c r="CG36" s="220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2"/>
      <c r="CW36" s="220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2"/>
      <c r="DJ36" s="220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2"/>
    </row>
    <row r="37" spans="1:125" s="5" customFormat="1" ht="16.5" customHeight="1">
      <c r="A37" s="316" t="s">
        <v>17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5"/>
      <c r="BE37" s="220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2"/>
      <c r="BS37" s="220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2"/>
      <c r="CG37" s="220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2"/>
      <c r="CW37" s="220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2"/>
      <c r="DJ37" s="220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2"/>
    </row>
    <row r="38" spans="1:125" s="5" customFormat="1" ht="16.5" customHeight="1">
      <c r="A38" s="327" t="s">
        <v>186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</row>
    <row r="40" s="4" customFormat="1" ht="15">
      <c r="A40" s="4" t="s">
        <v>54</v>
      </c>
    </row>
    <row r="41" s="4" customFormat="1" ht="12.75" customHeight="1"/>
    <row r="42" spans="1:125" s="3" customFormat="1" ht="18.75" customHeight="1">
      <c r="A42" s="336" t="s">
        <v>3</v>
      </c>
      <c r="B42" s="353"/>
      <c r="C42" s="353"/>
      <c r="D42" s="353"/>
      <c r="E42" s="353"/>
      <c r="F42" s="354"/>
      <c r="G42" s="336" t="s">
        <v>55</v>
      </c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4"/>
      <c r="AC42" s="336" t="s">
        <v>171</v>
      </c>
      <c r="AD42" s="337"/>
      <c r="AE42" s="337"/>
      <c r="AF42" s="337"/>
      <c r="AG42" s="337"/>
      <c r="AH42" s="337"/>
      <c r="AI42" s="337"/>
      <c r="AJ42" s="337"/>
      <c r="AK42" s="337"/>
      <c r="AL42" s="336" t="s">
        <v>56</v>
      </c>
      <c r="AM42" s="337"/>
      <c r="AN42" s="337"/>
      <c r="AO42" s="337"/>
      <c r="AP42" s="337"/>
      <c r="AQ42" s="337"/>
      <c r="AR42" s="337"/>
      <c r="AS42" s="337"/>
      <c r="AT42" s="337"/>
      <c r="AU42" s="342"/>
      <c r="AV42" s="346" t="s">
        <v>187</v>
      </c>
      <c r="AW42" s="347"/>
      <c r="AX42" s="347"/>
      <c r="AY42" s="347"/>
      <c r="AZ42" s="347"/>
      <c r="BA42" s="347"/>
      <c r="BB42" s="347"/>
      <c r="BC42" s="347"/>
      <c r="BD42" s="348"/>
      <c r="BE42" s="336" t="s">
        <v>188</v>
      </c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4"/>
      <c r="BS42" s="138" t="s">
        <v>0</v>
      </c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53"/>
    </row>
    <row r="43" spans="1:125" s="3" customFormat="1" ht="67.5" customHeight="1">
      <c r="A43" s="355"/>
      <c r="B43" s="356"/>
      <c r="C43" s="356"/>
      <c r="D43" s="356"/>
      <c r="E43" s="356"/>
      <c r="F43" s="357"/>
      <c r="G43" s="355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7"/>
      <c r="AC43" s="338"/>
      <c r="AD43" s="339"/>
      <c r="AE43" s="339"/>
      <c r="AF43" s="339"/>
      <c r="AG43" s="339"/>
      <c r="AH43" s="339"/>
      <c r="AI43" s="339"/>
      <c r="AJ43" s="339"/>
      <c r="AK43" s="339"/>
      <c r="AL43" s="338"/>
      <c r="AM43" s="343"/>
      <c r="AN43" s="343"/>
      <c r="AO43" s="343"/>
      <c r="AP43" s="343"/>
      <c r="AQ43" s="343"/>
      <c r="AR43" s="343"/>
      <c r="AS43" s="343"/>
      <c r="AT43" s="343"/>
      <c r="AU43" s="344"/>
      <c r="AV43" s="349"/>
      <c r="AW43" s="349"/>
      <c r="AX43" s="349"/>
      <c r="AY43" s="349"/>
      <c r="AZ43" s="349"/>
      <c r="BA43" s="349"/>
      <c r="BB43" s="349"/>
      <c r="BC43" s="349"/>
      <c r="BD43" s="350"/>
      <c r="BE43" s="355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7"/>
      <c r="BS43" s="188" t="s">
        <v>136</v>
      </c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3"/>
      <c r="CG43" s="188" t="s">
        <v>138</v>
      </c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3"/>
      <c r="CW43" s="191" t="s">
        <v>18</v>
      </c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3"/>
    </row>
    <row r="44" spans="1:125" s="3" customFormat="1" ht="32.25" customHeight="1">
      <c r="A44" s="358"/>
      <c r="B44" s="359"/>
      <c r="C44" s="359"/>
      <c r="D44" s="359"/>
      <c r="E44" s="359"/>
      <c r="F44" s="360"/>
      <c r="G44" s="358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60"/>
      <c r="AC44" s="340"/>
      <c r="AD44" s="341"/>
      <c r="AE44" s="341"/>
      <c r="AF44" s="341"/>
      <c r="AG44" s="341"/>
      <c r="AH44" s="341"/>
      <c r="AI44" s="341"/>
      <c r="AJ44" s="341"/>
      <c r="AK44" s="341"/>
      <c r="AL44" s="340"/>
      <c r="AM44" s="341"/>
      <c r="AN44" s="341"/>
      <c r="AO44" s="341"/>
      <c r="AP44" s="341"/>
      <c r="AQ44" s="341"/>
      <c r="AR44" s="341"/>
      <c r="AS44" s="341"/>
      <c r="AT44" s="341"/>
      <c r="AU44" s="345"/>
      <c r="AV44" s="351"/>
      <c r="AW44" s="351"/>
      <c r="AX44" s="351"/>
      <c r="AY44" s="351"/>
      <c r="AZ44" s="351"/>
      <c r="BA44" s="351"/>
      <c r="BB44" s="351"/>
      <c r="BC44" s="351"/>
      <c r="BD44" s="352"/>
      <c r="BE44" s="358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60"/>
      <c r="BS44" s="164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6"/>
      <c r="CG44" s="164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6"/>
      <c r="CW44" s="138" t="s">
        <v>2</v>
      </c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40"/>
      <c r="DJ44" s="138" t="s">
        <v>33</v>
      </c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40"/>
    </row>
    <row r="45" spans="1:125" s="6" customFormat="1" ht="12.75">
      <c r="A45" s="272">
        <v>1</v>
      </c>
      <c r="B45" s="273"/>
      <c r="C45" s="273"/>
      <c r="D45" s="273"/>
      <c r="E45" s="273"/>
      <c r="F45" s="274"/>
      <c r="G45" s="272">
        <v>2</v>
      </c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4"/>
      <c r="AC45" s="332">
        <v>3</v>
      </c>
      <c r="AD45" s="333"/>
      <c r="AE45" s="333"/>
      <c r="AF45" s="333"/>
      <c r="AG45" s="333"/>
      <c r="AH45" s="333"/>
      <c r="AI45" s="333"/>
      <c r="AJ45" s="333"/>
      <c r="AK45" s="333"/>
      <c r="AL45" s="332">
        <v>4</v>
      </c>
      <c r="AM45" s="333"/>
      <c r="AN45" s="333"/>
      <c r="AO45" s="333"/>
      <c r="AP45" s="333"/>
      <c r="AQ45" s="333"/>
      <c r="AR45" s="333"/>
      <c r="AS45" s="333"/>
      <c r="AT45" s="333"/>
      <c r="AU45" s="334"/>
      <c r="AV45" s="335">
        <v>5</v>
      </c>
      <c r="AW45" s="333"/>
      <c r="AX45" s="333"/>
      <c r="AY45" s="333"/>
      <c r="AZ45" s="333"/>
      <c r="BA45" s="333"/>
      <c r="BB45" s="333"/>
      <c r="BC45" s="333"/>
      <c r="BD45" s="334"/>
      <c r="BE45" s="272">
        <v>6</v>
      </c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4"/>
      <c r="BS45" s="272">
        <v>7</v>
      </c>
      <c r="BT45" s="273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4"/>
      <c r="CG45" s="272">
        <v>8</v>
      </c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4"/>
      <c r="CW45" s="272">
        <v>9</v>
      </c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4"/>
      <c r="DJ45" s="272">
        <v>10</v>
      </c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4"/>
    </row>
    <row r="46" spans="1:125" s="5" customFormat="1" ht="15.75" customHeight="1">
      <c r="A46" s="230" t="s">
        <v>6</v>
      </c>
      <c r="B46" s="231"/>
      <c r="C46" s="231"/>
      <c r="D46" s="231"/>
      <c r="E46" s="231"/>
      <c r="F46" s="232"/>
      <c r="G46" s="233" t="s">
        <v>196</v>
      </c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5"/>
      <c r="AC46" s="332" t="s">
        <v>1</v>
      </c>
      <c r="AD46" s="333"/>
      <c r="AE46" s="333"/>
      <c r="AF46" s="333"/>
      <c r="AG46" s="333"/>
      <c r="AH46" s="333"/>
      <c r="AI46" s="333"/>
      <c r="AJ46" s="333"/>
      <c r="AK46" s="333"/>
      <c r="AL46" s="332" t="s">
        <v>1</v>
      </c>
      <c r="AM46" s="333"/>
      <c r="AN46" s="333"/>
      <c r="AO46" s="333"/>
      <c r="AP46" s="333"/>
      <c r="AQ46" s="333"/>
      <c r="AR46" s="333"/>
      <c r="AS46" s="333"/>
      <c r="AT46" s="333"/>
      <c r="AU46" s="334"/>
      <c r="AV46" s="335" t="s">
        <v>1</v>
      </c>
      <c r="AW46" s="333"/>
      <c r="AX46" s="333"/>
      <c r="AY46" s="333"/>
      <c r="AZ46" s="333"/>
      <c r="BA46" s="333"/>
      <c r="BB46" s="333"/>
      <c r="BC46" s="333"/>
      <c r="BD46" s="334"/>
      <c r="BE46" s="220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  <c r="BS46" s="220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2"/>
      <c r="CG46" s="220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2"/>
      <c r="CW46" s="241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3"/>
      <c r="DJ46" s="241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3"/>
    </row>
    <row r="47" spans="1:125" s="5" customFormat="1" ht="16.5" customHeight="1">
      <c r="A47" s="387"/>
      <c r="B47" s="388"/>
      <c r="C47" s="388"/>
      <c r="D47" s="388"/>
      <c r="E47" s="388"/>
      <c r="F47" s="389"/>
      <c r="G47" s="318" t="s">
        <v>0</v>
      </c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6"/>
      <c r="AC47" s="332" t="s">
        <v>1</v>
      </c>
      <c r="AD47" s="333"/>
      <c r="AE47" s="333"/>
      <c r="AF47" s="333"/>
      <c r="AG47" s="333"/>
      <c r="AH47" s="333"/>
      <c r="AI47" s="333"/>
      <c r="AJ47" s="333"/>
      <c r="AK47" s="333"/>
      <c r="AL47" s="332" t="s">
        <v>1</v>
      </c>
      <c r="AM47" s="333"/>
      <c r="AN47" s="333"/>
      <c r="AO47" s="333"/>
      <c r="AP47" s="333"/>
      <c r="AQ47" s="333"/>
      <c r="AR47" s="333"/>
      <c r="AS47" s="333"/>
      <c r="AT47" s="333"/>
      <c r="AU47" s="334"/>
      <c r="AV47" s="335" t="s">
        <v>1</v>
      </c>
      <c r="AW47" s="333"/>
      <c r="AX47" s="333"/>
      <c r="AY47" s="333"/>
      <c r="AZ47" s="333"/>
      <c r="BA47" s="333"/>
      <c r="BB47" s="333"/>
      <c r="BC47" s="333"/>
      <c r="BD47" s="334"/>
      <c r="BE47" s="220" t="s">
        <v>1</v>
      </c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2"/>
      <c r="BS47" s="220" t="s">
        <v>1</v>
      </c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2"/>
      <c r="CG47" s="220" t="s">
        <v>1</v>
      </c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2"/>
      <c r="CW47" s="241" t="s">
        <v>1</v>
      </c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3"/>
      <c r="DJ47" s="241" t="s">
        <v>1</v>
      </c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3"/>
    </row>
    <row r="48" spans="1:125" s="5" customFormat="1" ht="53.25" customHeight="1">
      <c r="A48" s="387" t="s">
        <v>22</v>
      </c>
      <c r="B48" s="388"/>
      <c r="C48" s="388"/>
      <c r="D48" s="388"/>
      <c r="E48" s="388"/>
      <c r="F48" s="389"/>
      <c r="G48" s="233" t="s">
        <v>253</v>
      </c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5"/>
      <c r="AC48" s="318">
        <v>292</v>
      </c>
      <c r="AD48" s="319"/>
      <c r="AE48" s="319"/>
      <c r="AF48" s="319"/>
      <c r="AG48" s="319"/>
      <c r="AH48" s="319"/>
      <c r="AI48" s="319"/>
      <c r="AJ48" s="319"/>
      <c r="AK48" s="319"/>
      <c r="AL48" s="320">
        <v>2000</v>
      </c>
      <c r="AM48" s="321"/>
      <c r="AN48" s="321"/>
      <c r="AO48" s="321"/>
      <c r="AP48" s="321"/>
      <c r="AQ48" s="321"/>
      <c r="AR48" s="321"/>
      <c r="AS48" s="321"/>
      <c r="AT48" s="321"/>
      <c r="AU48" s="322"/>
      <c r="AV48" s="323">
        <v>4</v>
      </c>
      <c r="AW48" s="319"/>
      <c r="AX48" s="319"/>
      <c r="AY48" s="319"/>
      <c r="AZ48" s="319"/>
      <c r="BA48" s="319"/>
      <c r="BB48" s="319"/>
      <c r="BC48" s="319"/>
      <c r="BD48" s="324"/>
      <c r="BE48" s="226">
        <f>AL48*AV48</f>
        <v>8000</v>
      </c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7"/>
      <c r="BS48" s="226">
        <v>8000</v>
      </c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7"/>
      <c r="CG48" s="220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2"/>
      <c r="CW48" s="289">
        <f>BE48</f>
        <v>8000</v>
      </c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3"/>
      <c r="DJ48" s="241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3"/>
    </row>
    <row r="49" spans="1:125" s="5" customFormat="1" ht="48" customHeight="1">
      <c r="A49" s="387" t="s">
        <v>23</v>
      </c>
      <c r="B49" s="388"/>
      <c r="C49" s="388"/>
      <c r="D49" s="388"/>
      <c r="E49" s="388"/>
      <c r="F49" s="389"/>
      <c r="G49" s="233" t="s">
        <v>254</v>
      </c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5"/>
      <c r="AC49" s="318">
        <v>293</v>
      </c>
      <c r="AD49" s="319"/>
      <c r="AE49" s="319"/>
      <c r="AF49" s="319"/>
      <c r="AG49" s="319"/>
      <c r="AH49" s="319"/>
      <c r="AI49" s="319"/>
      <c r="AJ49" s="319"/>
      <c r="AK49" s="319"/>
      <c r="AL49" s="320">
        <v>2992.23</v>
      </c>
      <c r="AM49" s="321"/>
      <c r="AN49" s="321"/>
      <c r="AO49" s="321"/>
      <c r="AP49" s="321"/>
      <c r="AQ49" s="321"/>
      <c r="AR49" s="321"/>
      <c r="AS49" s="321"/>
      <c r="AT49" s="321"/>
      <c r="AU49" s="322"/>
      <c r="AV49" s="323">
        <v>4</v>
      </c>
      <c r="AW49" s="319"/>
      <c r="AX49" s="319"/>
      <c r="AY49" s="319"/>
      <c r="AZ49" s="319"/>
      <c r="BA49" s="319"/>
      <c r="BB49" s="319"/>
      <c r="BC49" s="319"/>
      <c r="BD49" s="324"/>
      <c r="BE49" s="226">
        <f>AL49*AV49</f>
        <v>11968.92</v>
      </c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7"/>
      <c r="BS49" s="226">
        <v>11968.92</v>
      </c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7"/>
      <c r="CG49" s="220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2"/>
      <c r="CW49" s="289">
        <f>BE49</f>
        <v>11968.92</v>
      </c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3"/>
      <c r="DJ49" s="241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3"/>
    </row>
    <row r="50" spans="1:125" s="5" customFormat="1" ht="21" customHeight="1">
      <c r="A50" s="387" t="s">
        <v>24</v>
      </c>
      <c r="B50" s="388"/>
      <c r="C50" s="388"/>
      <c r="D50" s="388"/>
      <c r="E50" s="388"/>
      <c r="F50" s="389"/>
      <c r="G50" s="318" t="s">
        <v>255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6"/>
      <c r="AC50" s="318">
        <v>295</v>
      </c>
      <c r="AD50" s="319"/>
      <c r="AE50" s="319"/>
      <c r="AF50" s="319"/>
      <c r="AG50" s="319"/>
      <c r="AH50" s="319"/>
      <c r="AI50" s="319"/>
      <c r="AJ50" s="319"/>
      <c r="AK50" s="319"/>
      <c r="AL50" s="320">
        <v>30000</v>
      </c>
      <c r="AM50" s="321"/>
      <c r="AN50" s="321"/>
      <c r="AO50" s="321"/>
      <c r="AP50" s="321"/>
      <c r="AQ50" s="321"/>
      <c r="AR50" s="321"/>
      <c r="AS50" s="321"/>
      <c r="AT50" s="321"/>
      <c r="AU50" s="322"/>
      <c r="AV50" s="323">
        <v>1</v>
      </c>
      <c r="AW50" s="319"/>
      <c r="AX50" s="319"/>
      <c r="AY50" s="319"/>
      <c r="AZ50" s="319"/>
      <c r="BA50" s="319"/>
      <c r="BB50" s="319"/>
      <c r="BC50" s="319"/>
      <c r="BD50" s="324"/>
      <c r="BE50" s="226">
        <f>AL50*AV50</f>
        <v>30000</v>
      </c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7"/>
      <c r="BS50" s="226">
        <v>30000</v>
      </c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7"/>
      <c r="CG50" s="220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2"/>
      <c r="CW50" s="289">
        <f>BE50</f>
        <v>30000</v>
      </c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3"/>
      <c r="DJ50" s="241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3"/>
    </row>
    <row r="51" spans="1:125" s="5" customFormat="1" ht="24.75" customHeight="1">
      <c r="A51" s="316" t="s">
        <v>17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5"/>
      <c r="BE51" s="226">
        <f>SUM(BE48:BR50)</f>
        <v>49968.92</v>
      </c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2"/>
      <c r="BS51" s="226">
        <v>49968.92</v>
      </c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7"/>
      <c r="CG51" s="220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2"/>
      <c r="CW51" s="289">
        <f>BE51</f>
        <v>49968.92</v>
      </c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3"/>
      <c r="DJ51" s="220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2"/>
    </row>
    <row r="52" spans="1:125" ht="21" customHeight="1">
      <c r="A52" s="262" t="s">
        <v>189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</row>
  </sheetData>
  <sheetProtection/>
  <mergeCells count="289">
    <mergeCell ref="BS49:CF49"/>
    <mergeCell ref="CG49:CV49"/>
    <mergeCell ref="CW49:DI49"/>
    <mergeCell ref="DJ49:DU49"/>
    <mergeCell ref="BS48:CF48"/>
    <mergeCell ref="CG48:CV48"/>
    <mergeCell ref="CW48:DI48"/>
    <mergeCell ref="DJ48:DU48"/>
    <mergeCell ref="A49:F49"/>
    <mergeCell ref="G49:AB49"/>
    <mergeCell ref="AC49:AK49"/>
    <mergeCell ref="AL49:AU49"/>
    <mergeCell ref="AV49:BD49"/>
    <mergeCell ref="BE49:BR49"/>
    <mergeCell ref="A48:F48"/>
    <mergeCell ref="G48:AB48"/>
    <mergeCell ref="AC48:AK48"/>
    <mergeCell ref="AL48:AU48"/>
    <mergeCell ref="AV48:BD48"/>
    <mergeCell ref="BE48:BR48"/>
    <mergeCell ref="BS50:CF50"/>
    <mergeCell ref="CG50:CV50"/>
    <mergeCell ref="CW50:DI50"/>
    <mergeCell ref="DJ50:DU50"/>
    <mergeCell ref="CG46:CV46"/>
    <mergeCell ref="G30:AB30"/>
    <mergeCell ref="G31:AB31"/>
    <mergeCell ref="DJ46:DU46"/>
    <mergeCell ref="BS46:CF46"/>
    <mergeCell ref="CW43:DU43"/>
    <mergeCell ref="BE47:BR47"/>
    <mergeCell ref="CG27:CV28"/>
    <mergeCell ref="BS42:DU42"/>
    <mergeCell ref="BS43:CF44"/>
    <mergeCell ref="CG43:CV44"/>
    <mergeCell ref="CW47:DI47"/>
    <mergeCell ref="DJ37:DU37"/>
    <mergeCell ref="BE37:BR37"/>
    <mergeCell ref="CW34:DI34"/>
    <mergeCell ref="DJ35:DU35"/>
    <mergeCell ref="BE51:BR51"/>
    <mergeCell ref="BS51:CF51"/>
    <mergeCell ref="CG51:CV51"/>
    <mergeCell ref="BE46:BR46"/>
    <mergeCell ref="DJ47:DU47"/>
    <mergeCell ref="A50:F50"/>
    <mergeCell ref="BE50:BR50"/>
    <mergeCell ref="BS47:CF47"/>
    <mergeCell ref="CG47:CV47"/>
    <mergeCell ref="CW46:DI46"/>
    <mergeCell ref="A47:F47"/>
    <mergeCell ref="CW45:DI45"/>
    <mergeCell ref="A45:F45"/>
    <mergeCell ref="G45:AB45"/>
    <mergeCell ref="DJ45:DU45"/>
    <mergeCell ref="CW51:DI51"/>
    <mergeCell ref="DJ51:DU51"/>
    <mergeCell ref="BE45:BR45"/>
    <mergeCell ref="BS45:CF45"/>
    <mergeCell ref="CG45:CV45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CW37:DI37"/>
    <mergeCell ref="AC36:AP36"/>
    <mergeCell ref="AQ36:BD36"/>
    <mergeCell ref="BE36:BR36"/>
    <mergeCell ref="BS36:CF36"/>
    <mergeCell ref="BS37:CF37"/>
    <mergeCell ref="CW36:DI36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A35:F35"/>
    <mergeCell ref="AC35:AP35"/>
    <mergeCell ref="AQ35:BD35"/>
    <mergeCell ref="BS35:CF35"/>
    <mergeCell ref="BE35:BR35"/>
    <mergeCell ref="A34:F34"/>
    <mergeCell ref="BE34:BR34"/>
    <mergeCell ref="AC34:AP34"/>
    <mergeCell ref="AQ34:BD34"/>
    <mergeCell ref="G32:AB32"/>
    <mergeCell ref="G33:AB33"/>
    <mergeCell ref="A33:F33"/>
    <mergeCell ref="AC33:AP33"/>
    <mergeCell ref="AQ33:BD33"/>
    <mergeCell ref="A32:F32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A30:F30"/>
    <mergeCell ref="BE32:BR32"/>
    <mergeCell ref="CW30:DI30"/>
    <mergeCell ref="BE31:BR31"/>
    <mergeCell ref="BS31:CF31"/>
    <mergeCell ref="CG31:CV31"/>
    <mergeCell ref="A31:F31"/>
    <mergeCell ref="AC31:AP31"/>
    <mergeCell ref="AQ31:BD31"/>
    <mergeCell ref="CW32:DI32"/>
    <mergeCell ref="DJ30:DU30"/>
    <mergeCell ref="CW29:DI29"/>
    <mergeCell ref="DJ29:DU29"/>
    <mergeCell ref="AC30:AP30"/>
    <mergeCell ref="AQ30:BD30"/>
    <mergeCell ref="BE30:BR30"/>
    <mergeCell ref="BS30:CF30"/>
    <mergeCell ref="BE29:BR29"/>
    <mergeCell ref="BS29:CF29"/>
    <mergeCell ref="CG30:CV30"/>
    <mergeCell ref="A26:F28"/>
    <mergeCell ref="G26:AB28"/>
    <mergeCell ref="AC26:AP28"/>
    <mergeCell ref="AQ26:BD28"/>
    <mergeCell ref="BS27:CF28"/>
    <mergeCell ref="CG29:CV29"/>
    <mergeCell ref="A29:F29"/>
    <mergeCell ref="G29:AB29"/>
    <mergeCell ref="AC29:AP29"/>
    <mergeCell ref="AQ29:BD29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CW21:DI21"/>
    <mergeCell ref="CW20:DI20"/>
    <mergeCell ref="CW28:DI28"/>
    <mergeCell ref="DJ28:DU28"/>
    <mergeCell ref="AQ14:BD14"/>
    <mergeCell ref="BS20:CF20"/>
    <mergeCell ref="DJ18:DU18"/>
    <mergeCell ref="AQ18:BD18"/>
    <mergeCell ref="BE18:BR18"/>
    <mergeCell ref="BE26:BR28"/>
    <mergeCell ref="AQ19:BD19"/>
    <mergeCell ref="BS18:CF18"/>
    <mergeCell ref="AC15:AP16"/>
    <mergeCell ref="AQ15:BD16"/>
    <mergeCell ref="DJ21:DU21"/>
    <mergeCell ref="BE21:BR21"/>
    <mergeCell ref="BS21:CF21"/>
    <mergeCell ref="CG21:CV21"/>
    <mergeCell ref="DJ17:DU17"/>
    <mergeCell ref="DJ20:DU20"/>
    <mergeCell ref="BE20:BR20"/>
    <mergeCell ref="CW17:DI17"/>
    <mergeCell ref="A12:F13"/>
    <mergeCell ref="AC12:AP13"/>
    <mergeCell ref="AQ12:BD13"/>
    <mergeCell ref="A14:F14"/>
    <mergeCell ref="A19:F19"/>
    <mergeCell ref="AC14:AP14"/>
    <mergeCell ref="A18:F18"/>
    <mergeCell ref="AC18:AP18"/>
    <mergeCell ref="A15:F16"/>
    <mergeCell ref="G12:AB12"/>
    <mergeCell ref="CG18:CV18"/>
    <mergeCell ref="CW18:DI18"/>
    <mergeCell ref="A17:F17"/>
    <mergeCell ref="AC17:AP17"/>
    <mergeCell ref="AQ17:BD17"/>
    <mergeCell ref="BE17:BR17"/>
    <mergeCell ref="BS17:CF17"/>
    <mergeCell ref="CG17:CV17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CG11:CV11"/>
    <mergeCell ref="CW11:DI11"/>
    <mergeCell ref="DJ11:DU11"/>
    <mergeCell ref="AC8:AP8"/>
    <mergeCell ref="CG9:CV9"/>
    <mergeCell ref="CG8:CV8"/>
    <mergeCell ref="G9:AB9"/>
    <mergeCell ref="DJ7:DU7"/>
    <mergeCell ref="CW9:DI9"/>
    <mergeCell ref="DJ9:DU9"/>
    <mergeCell ref="CW8:DI8"/>
    <mergeCell ref="DJ8:DU8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2:DU52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C47:AK47"/>
    <mergeCell ref="AL47:AU47"/>
    <mergeCell ref="AV47:BD47"/>
    <mergeCell ref="G16:AB16"/>
    <mergeCell ref="G34:AB34"/>
    <mergeCell ref="G35:AB35"/>
    <mergeCell ref="G36:AB36"/>
    <mergeCell ref="AC20:AP20"/>
    <mergeCell ref="AQ20:BD20"/>
    <mergeCell ref="AC19:AP19"/>
    <mergeCell ref="A51:BD51"/>
    <mergeCell ref="A21:BD21"/>
    <mergeCell ref="G20:AB20"/>
    <mergeCell ref="AC50:AK50"/>
    <mergeCell ref="AL50:AU50"/>
    <mergeCell ref="AV50:BD50"/>
    <mergeCell ref="G47:AB47"/>
    <mergeCell ref="G50:AB50"/>
    <mergeCell ref="A38:DU38"/>
    <mergeCell ref="A20:F20"/>
    <mergeCell ref="G13:AB13"/>
    <mergeCell ref="G14:AB14"/>
    <mergeCell ref="G15:AB15"/>
    <mergeCell ref="G17:AB17"/>
    <mergeCell ref="G46:AB46"/>
    <mergeCell ref="G19:AB19"/>
    <mergeCell ref="G18:AB1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BS11:CF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39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0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36" t="s">
        <v>3</v>
      </c>
      <c r="B5" s="353"/>
      <c r="C5" s="353"/>
      <c r="D5" s="353"/>
      <c r="E5" s="353"/>
      <c r="F5" s="354"/>
      <c r="G5" s="336" t="s">
        <v>21</v>
      </c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4"/>
      <c r="Z5" s="336" t="s">
        <v>60</v>
      </c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4"/>
      <c r="AM5" s="336" t="s">
        <v>61</v>
      </c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4"/>
      <c r="AZ5" s="336" t="s">
        <v>62</v>
      </c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36" t="s">
        <v>63</v>
      </c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4"/>
      <c r="BX5" s="138" t="s">
        <v>0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40"/>
    </row>
    <row r="6" spans="1:124" s="3" customFormat="1" ht="85.5" customHeight="1">
      <c r="A6" s="355"/>
      <c r="B6" s="356"/>
      <c r="C6" s="356"/>
      <c r="D6" s="356"/>
      <c r="E6" s="356"/>
      <c r="F6" s="357"/>
      <c r="G6" s="355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7"/>
      <c r="Z6" s="355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7"/>
      <c r="AM6" s="355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7"/>
      <c r="AZ6" s="355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5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7"/>
      <c r="BX6" s="188" t="s">
        <v>135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3"/>
      <c r="CK6" s="188" t="s">
        <v>138</v>
      </c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3"/>
      <c r="CZ6" s="138" t="s">
        <v>18</v>
      </c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53"/>
    </row>
    <row r="7" spans="1:124" s="3" customFormat="1" ht="28.5" customHeight="1">
      <c r="A7" s="358"/>
      <c r="B7" s="359"/>
      <c r="C7" s="359"/>
      <c r="D7" s="359"/>
      <c r="E7" s="359"/>
      <c r="F7" s="360"/>
      <c r="G7" s="358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60"/>
      <c r="Z7" s="358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60"/>
      <c r="AM7" s="358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60"/>
      <c r="AZ7" s="358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8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60"/>
      <c r="BX7" s="164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6"/>
      <c r="CK7" s="164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6"/>
      <c r="CZ7" s="138" t="s">
        <v>2</v>
      </c>
      <c r="DA7" s="139"/>
      <c r="DB7" s="139"/>
      <c r="DC7" s="139"/>
      <c r="DD7" s="139"/>
      <c r="DE7" s="139"/>
      <c r="DF7" s="139"/>
      <c r="DG7" s="139"/>
      <c r="DH7" s="139"/>
      <c r="DI7" s="139"/>
      <c r="DJ7" s="140"/>
      <c r="DK7" s="138" t="s">
        <v>33</v>
      </c>
      <c r="DL7" s="139"/>
      <c r="DM7" s="139"/>
      <c r="DN7" s="139"/>
      <c r="DO7" s="139"/>
      <c r="DP7" s="139"/>
      <c r="DQ7" s="139"/>
      <c r="DR7" s="139"/>
      <c r="DS7" s="139"/>
      <c r="DT7" s="140"/>
    </row>
    <row r="8" spans="1:124" s="6" customFormat="1" ht="12.75">
      <c r="A8" s="272">
        <v>1</v>
      </c>
      <c r="B8" s="273"/>
      <c r="C8" s="273"/>
      <c r="D8" s="273"/>
      <c r="E8" s="273"/>
      <c r="F8" s="274"/>
      <c r="G8" s="272">
        <v>2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  <c r="Z8" s="272">
        <v>3</v>
      </c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4"/>
      <c r="AM8" s="272">
        <v>4</v>
      </c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4"/>
      <c r="AZ8" s="272">
        <v>5</v>
      </c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2">
        <v>6</v>
      </c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4"/>
      <c r="BX8" s="272">
        <v>7</v>
      </c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4"/>
      <c r="CK8" s="272">
        <v>8</v>
      </c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4"/>
      <c r="CZ8" s="272">
        <v>9</v>
      </c>
      <c r="DA8" s="273"/>
      <c r="DB8" s="273"/>
      <c r="DC8" s="273"/>
      <c r="DD8" s="273"/>
      <c r="DE8" s="273"/>
      <c r="DF8" s="273"/>
      <c r="DG8" s="273"/>
      <c r="DH8" s="273"/>
      <c r="DI8" s="273"/>
      <c r="DJ8" s="274"/>
      <c r="DK8" s="272">
        <v>10</v>
      </c>
      <c r="DL8" s="273"/>
      <c r="DM8" s="273"/>
      <c r="DN8" s="273"/>
      <c r="DO8" s="273"/>
      <c r="DP8" s="273"/>
      <c r="DQ8" s="273"/>
      <c r="DR8" s="273"/>
      <c r="DS8" s="273"/>
      <c r="DT8" s="274"/>
    </row>
    <row r="9" spans="1:124" s="5" customFormat="1" ht="52.5" customHeight="1">
      <c r="A9" s="230" t="s">
        <v>6</v>
      </c>
      <c r="B9" s="231"/>
      <c r="C9" s="231"/>
      <c r="D9" s="231"/>
      <c r="E9" s="231"/>
      <c r="F9" s="232"/>
      <c r="G9" s="318" t="s">
        <v>65</v>
      </c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5"/>
      <c r="Z9" s="220">
        <v>5</v>
      </c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2"/>
      <c r="AM9" s="220">
        <v>12</v>
      </c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2"/>
      <c r="AZ9" s="226">
        <v>2650</v>
      </c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26">
        <f>Z9*AM9*AZ9</f>
        <v>159000</v>
      </c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7"/>
      <c r="BX9" s="226">
        <f>BL9</f>
        <v>159000</v>
      </c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7"/>
      <c r="CK9" s="22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7"/>
      <c r="CZ9" s="226"/>
      <c r="DA9" s="236"/>
      <c r="DB9" s="236"/>
      <c r="DC9" s="236"/>
      <c r="DD9" s="236"/>
      <c r="DE9" s="236"/>
      <c r="DF9" s="236"/>
      <c r="DG9" s="236"/>
      <c r="DH9" s="236"/>
      <c r="DI9" s="236"/>
      <c r="DJ9" s="237"/>
      <c r="DK9" s="226"/>
      <c r="DL9" s="236"/>
      <c r="DM9" s="236"/>
      <c r="DN9" s="236"/>
      <c r="DO9" s="236"/>
      <c r="DP9" s="236"/>
      <c r="DQ9" s="236"/>
      <c r="DR9" s="236"/>
      <c r="DS9" s="236"/>
      <c r="DT9" s="237"/>
    </row>
    <row r="10" spans="1:124" s="5" customFormat="1" ht="91.5" customHeight="1">
      <c r="A10" s="230" t="s">
        <v>7</v>
      </c>
      <c r="B10" s="231"/>
      <c r="C10" s="231"/>
      <c r="D10" s="231"/>
      <c r="E10" s="231"/>
      <c r="F10" s="232"/>
      <c r="G10" s="318" t="s">
        <v>64</v>
      </c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5"/>
      <c r="Z10" s="220">
        <v>5</v>
      </c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2"/>
      <c r="AM10" s="220">
        <v>12</v>
      </c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2"/>
      <c r="AZ10" s="226">
        <v>1750</v>
      </c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26">
        <f>Z10*AM10*AZ10</f>
        <v>105000</v>
      </c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7"/>
      <c r="BX10" s="226">
        <f>BL10</f>
        <v>105000</v>
      </c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7"/>
      <c r="CK10" s="22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7"/>
      <c r="CZ10" s="22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7"/>
      <c r="DK10" s="226"/>
      <c r="DL10" s="236"/>
      <c r="DM10" s="236"/>
      <c r="DN10" s="236"/>
      <c r="DO10" s="236"/>
      <c r="DP10" s="236"/>
      <c r="DQ10" s="236"/>
      <c r="DR10" s="236"/>
      <c r="DS10" s="236"/>
      <c r="DT10" s="237"/>
    </row>
    <row r="11" spans="1:124" s="5" customFormat="1" ht="26.25" customHeight="1">
      <c r="A11" s="230" t="s">
        <v>8</v>
      </c>
      <c r="B11" s="231"/>
      <c r="C11" s="231"/>
      <c r="D11" s="231"/>
      <c r="E11" s="231"/>
      <c r="F11" s="232"/>
      <c r="G11" s="318" t="s">
        <v>66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5"/>
      <c r="Z11" s="220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2"/>
      <c r="AM11" s="220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2"/>
      <c r="AZ11" s="22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2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7"/>
      <c r="BX11" s="22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7"/>
      <c r="CK11" s="22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7"/>
      <c r="CZ11" s="22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7"/>
      <c r="DK11" s="226"/>
      <c r="DL11" s="236"/>
      <c r="DM11" s="236"/>
      <c r="DN11" s="236"/>
      <c r="DO11" s="236"/>
      <c r="DP11" s="236"/>
      <c r="DQ11" s="236"/>
      <c r="DR11" s="236"/>
      <c r="DS11" s="236"/>
      <c r="DT11" s="237"/>
    </row>
    <row r="12" spans="1:124" s="5" customFormat="1" ht="78.75" customHeight="1">
      <c r="A12" s="230" t="s">
        <v>9</v>
      </c>
      <c r="B12" s="231"/>
      <c r="C12" s="231"/>
      <c r="D12" s="231"/>
      <c r="E12" s="231"/>
      <c r="F12" s="232"/>
      <c r="G12" s="318" t="s">
        <v>67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5"/>
      <c r="Z12" s="220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2"/>
      <c r="AM12" s="220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2"/>
      <c r="AZ12" s="22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2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7"/>
      <c r="BX12" s="22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7"/>
      <c r="CK12" s="22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7"/>
      <c r="CZ12" s="22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7"/>
      <c r="DK12" s="226"/>
      <c r="DL12" s="236"/>
      <c r="DM12" s="236"/>
      <c r="DN12" s="236"/>
      <c r="DO12" s="236"/>
      <c r="DP12" s="236"/>
      <c r="DQ12" s="236"/>
      <c r="DR12" s="236"/>
      <c r="DS12" s="236"/>
      <c r="DT12" s="237"/>
    </row>
    <row r="13" spans="1:124" s="5" customFormat="1" ht="80.25" customHeight="1">
      <c r="A13" s="230" t="s">
        <v>10</v>
      </c>
      <c r="B13" s="231"/>
      <c r="C13" s="231"/>
      <c r="D13" s="231"/>
      <c r="E13" s="231"/>
      <c r="F13" s="232"/>
      <c r="G13" s="318" t="s">
        <v>68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5"/>
      <c r="Z13" s="220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2"/>
      <c r="AM13" s="220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2"/>
      <c r="AZ13" s="22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2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7"/>
      <c r="BX13" s="22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7"/>
      <c r="CK13" s="22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7"/>
      <c r="CZ13" s="22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7"/>
      <c r="DK13" s="226"/>
      <c r="DL13" s="236"/>
      <c r="DM13" s="236"/>
      <c r="DN13" s="236"/>
      <c r="DO13" s="236"/>
      <c r="DP13" s="236"/>
      <c r="DQ13" s="236"/>
      <c r="DR13" s="236"/>
      <c r="DS13" s="236"/>
      <c r="DT13" s="237"/>
    </row>
    <row r="14" spans="1:124" s="5" customFormat="1" ht="52.5" customHeight="1">
      <c r="A14" s="230" t="s">
        <v>13</v>
      </c>
      <c r="B14" s="231"/>
      <c r="C14" s="231"/>
      <c r="D14" s="231"/>
      <c r="E14" s="231"/>
      <c r="F14" s="232"/>
      <c r="G14" s="318" t="s">
        <v>69</v>
      </c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5"/>
      <c r="Z14" s="220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2"/>
      <c r="AM14" s="220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2"/>
      <c r="AZ14" s="22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2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7"/>
      <c r="BX14" s="22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7"/>
      <c r="CK14" s="22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7"/>
      <c r="CZ14" s="22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7"/>
      <c r="DK14" s="226"/>
      <c r="DL14" s="236"/>
      <c r="DM14" s="236"/>
      <c r="DN14" s="236"/>
      <c r="DO14" s="236"/>
      <c r="DP14" s="236"/>
      <c r="DQ14" s="236"/>
      <c r="DR14" s="236"/>
      <c r="DS14" s="236"/>
      <c r="DT14" s="237"/>
    </row>
    <row r="15" spans="1:124" s="5" customFormat="1" ht="26.25" customHeight="1">
      <c r="A15" s="230" t="s">
        <v>70</v>
      </c>
      <c r="B15" s="231"/>
      <c r="C15" s="231"/>
      <c r="D15" s="231"/>
      <c r="E15" s="231"/>
      <c r="F15" s="232"/>
      <c r="G15" s="318" t="s">
        <v>201</v>
      </c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5"/>
      <c r="Z15" s="220">
        <v>4</v>
      </c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2"/>
      <c r="AM15" s="220">
        <v>12</v>
      </c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2"/>
      <c r="AZ15" s="226">
        <v>2162.9167</v>
      </c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26">
        <f>Z15*AM15*AZ15</f>
        <v>103820.00160000002</v>
      </c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7"/>
      <c r="BX15" s="226">
        <f>BL15</f>
        <v>103820.00160000002</v>
      </c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7"/>
      <c r="CK15" s="22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7"/>
      <c r="CZ15" s="22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7"/>
      <c r="DK15" s="22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1:124" s="5" customFormat="1" ht="66.75" customHeight="1">
      <c r="A16" s="230" t="s">
        <v>71</v>
      </c>
      <c r="B16" s="231"/>
      <c r="C16" s="231"/>
      <c r="D16" s="231"/>
      <c r="E16" s="231"/>
      <c r="F16" s="232"/>
      <c r="G16" s="318" t="s">
        <v>72</v>
      </c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5"/>
      <c r="Z16" s="220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2"/>
      <c r="AM16" s="220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2"/>
      <c r="AZ16" s="22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2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7"/>
      <c r="BX16" s="22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7"/>
      <c r="CK16" s="22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7"/>
      <c r="CZ16" s="22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7"/>
      <c r="DK16" s="226"/>
      <c r="DL16" s="236"/>
      <c r="DM16" s="236"/>
      <c r="DN16" s="236"/>
      <c r="DO16" s="236"/>
      <c r="DP16" s="236"/>
      <c r="DQ16" s="236"/>
      <c r="DR16" s="236"/>
      <c r="DS16" s="236"/>
      <c r="DT16" s="237"/>
    </row>
    <row r="17" spans="1:124" s="5" customFormat="1" ht="39" customHeight="1">
      <c r="A17" s="387"/>
      <c r="B17" s="388"/>
      <c r="C17" s="388"/>
      <c r="D17" s="388"/>
      <c r="E17" s="388"/>
      <c r="F17" s="389"/>
      <c r="G17" s="318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5"/>
      <c r="Z17" s="220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2"/>
      <c r="AM17" s="220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2"/>
      <c r="AZ17" s="22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2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7"/>
      <c r="BX17" s="22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7"/>
      <c r="CK17" s="22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7"/>
      <c r="CZ17" s="22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7"/>
      <c r="DK17" s="226"/>
      <c r="DL17" s="236"/>
      <c r="DM17" s="236"/>
      <c r="DN17" s="236"/>
      <c r="DO17" s="236"/>
      <c r="DP17" s="236"/>
      <c r="DQ17" s="236"/>
      <c r="DR17" s="236"/>
      <c r="DS17" s="236"/>
      <c r="DT17" s="237"/>
    </row>
    <row r="18" spans="1:124" s="5" customFormat="1" ht="16.5" customHeight="1">
      <c r="A18" s="316" t="s">
        <v>17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5"/>
      <c r="BL18" s="226">
        <f>BL15+BL10+BL9</f>
        <v>367820.0016</v>
      </c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2"/>
      <c r="BX18" s="226">
        <f>BX15+BX10+BX9</f>
        <v>367820.0016</v>
      </c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2"/>
      <c r="CK18" s="220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2"/>
      <c r="CZ18" s="220"/>
      <c r="DA18" s="221"/>
      <c r="DB18" s="221"/>
      <c r="DC18" s="221"/>
      <c r="DD18" s="221"/>
      <c r="DE18" s="221"/>
      <c r="DF18" s="221"/>
      <c r="DG18" s="221"/>
      <c r="DH18" s="221"/>
      <c r="DI18" s="221"/>
      <c r="DJ18" s="222"/>
      <c r="DK18" s="220"/>
      <c r="DL18" s="221"/>
      <c r="DM18" s="221"/>
      <c r="DN18" s="221"/>
      <c r="DO18" s="221"/>
      <c r="DP18" s="221"/>
      <c r="DQ18" s="221"/>
      <c r="DR18" s="221"/>
      <c r="DS18" s="221"/>
      <c r="DT18" s="222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9"/>
  <sheetViews>
    <sheetView zoomScaleSheetLayoutView="100" zoomScalePageLayoutView="0" workbookViewId="0" topLeftCell="A10">
      <selection activeCell="EK18" sqref="EK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36" t="s">
        <v>3</v>
      </c>
      <c r="B4" s="353"/>
      <c r="C4" s="353"/>
      <c r="D4" s="353"/>
      <c r="E4" s="353"/>
      <c r="F4" s="354"/>
      <c r="G4" s="336" t="s">
        <v>35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4"/>
      <c r="Y4" s="336" t="s">
        <v>190</v>
      </c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336" t="s">
        <v>74</v>
      </c>
      <c r="AK4" s="353"/>
      <c r="AL4" s="353"/>
      <c r="AM4" s="353"/>
      <c r="AN4" s="353"/>
      <c r="AO4" s="353"/>
      <c r="AP4" s="353"/>
      <c r="AQ4" s="353"/>
      <c r="AR4" s="353"/>
      <c r="AS4" s="353"/>
      <c r="AT4" s="354"/>
      <c r="AU4" s="336" t="s">
        <v>75</v>
      </c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4"/>
      <c r="BH4" s="336" t="s">
        <v>76</v>
      </c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36" t="s">
        <v>191</v>
      </c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4"/>
      <c r="CF4" s="138" t="s">
        <v>0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53"/>
    </row>
    <row r="5" spans="1:132" s="3" customFormat="1" ht="84" customHeight="1">
      <c r="A5" s="355"/>
      <c r="B5" s="356"/>
      <c r="C5" s="356"/>
      <c r="D5" s="356"/>
      <c r="E5" s="356"/>
      <c r="F5" s="357"/>
      <c r="G5" s="355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7"/>
      <c r="Y5" s="355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355"/>
      <c r="AK5" s="356"/>
      <c r="AL5" s="356"/>
      <c r="AM5" s="356"/>
      <c r="AN5" s="356"/>
      <c r="AO5" s="356"/>
      <c r="AP5" s="356"/>
      <c r="AQ5" s="356"/>
      <c r="AR5" s="356"/>
      <c r="AS5" s="356"/>
      <c r="AT5" s="357"/>
      <c r="AU5" s="355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7"/>
      <c r="BH5" s="355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5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7"/>
      <c r="CF5" s="400" t="s">
        <v>134</v>
      </c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2"/>
      <c r="CS5" s="400" t="s">
        <v>138</v>
      </c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2"/>
      <c r="DH5" s="191" t="s">
        <v>18</v>
      </c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3"/>
    </row>
    <row r="6" spans="1:132" s="3" customFormat="1" ht="26.25" customHeight="1">
      <c r="A6" s="358"/>
      <c r="B6" s="359"/>
      <c r="C6" s="359"/>
      <c r="D6" s="359"/>
      <c r="E6" s="359"/>
      <c r="F6" s="360"/>
      <c r="G6" s="358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60"/>
      <c r="Y6" s="358"/>
      <c r="Z6" s="359"/>
      <c r="AA6" s="359"/>
      <c r="AB6" s="359"/>
      <c r="AC6" s="359"/>
      <c r="AD6" s="359"/>
      <c r="AE6" s="359"/>
      <c r="AF6" s="359"/>
      <c r="AG6" s="359"/>
      <c r="AH6" s="359"/>
      <c r="AI6" s="360"/>
      <c r="AJ6" s="358"/>
      <c r="AK6" s="359"/>
      <c r="AL6" s="359"/>
      <c r="AM6" s="359"/>
      <c r="AN6" s="359"/>
      <c r="AO6" s="359"/>
      <c r="AP6" s="359"/>
      <c r="AQ6" s="359"/>
      <c r="AR6" s="359"/>
      <c r="AS6" s="359"/>
      <c r="AT6" s="360"/>
      <c r="AU6" s="358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60"/>
      <c r="BH6" s="358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8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60"/>
      <c r="CF6" s="164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6"/>
      <c r="CS6" s="164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6"/>
      <c r="DH6" s="138" t="s">
        <v>2</v>
      </c>
      <c r="DI6" s="139"/>
      <c r="DJ6" s="139"/>
      <c r="DK6" s="139"/>
      <c r="DL6" s="139"/>
      <c r="DM6" s="139"/>
      <c r="DN6" s="139"/>
      <c r="DO6" s="139"/>
      <c r="DP6" s="139"/>
      <c r="DQ6" s="139"/>
      <c r="DR6" s="140"/>
      <c r="DS6" s="138" t="s">
        <v>19</v>
      </c>
      <c r="DT6" s="139"/>
      <c r="DU6" s="139"/>
      <c r="DV6" s="139"/>
      <c r="DW6" s="139"/>
      <c r="DX6" s="139"/>
      <c r="DY6" s="139"/>
      <c r="DZ6" s="139"/>
      <c r="EA6" s="139"/>
      <c r="EB6" s="140"/>
    </row>
    <row r="7" spans="1:132" s="6" customFormat="1" ht="12.75">
      <c r="A7" s="272">
        <v>1</v>
      </c>
      <c r="B7" s="273"/>
      <c r="C7" s="273"/>
      <c r="D7" s="273"/>
      <c r="E7" s="273"/>
      <c r="F7" s="274"/>
      <c r="G7" s="272">
        <v>2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4"/>
      <c r="Y7" s="272">
        <v>3</v>
      </c>
      <c r="Z7" s="273"/>
      <c r="AA7" s="273"/>
      <c r="AB7" s="273"/>
      <c r="AC7" s="273"/>
      <c r="AD7" s="273"/>
      <c r="AE7" s="273"/>
      <c r="AF7" s="273"/>
      <c r="AG7" s="273"/>
      <c r="AH7" s="273"/>
      <c r="AI7" s="274"/>
      <c r="AJ7" s="272">
        <v>4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4"/>
      <c r="AU7" s="272">
        <v>5</v>
      </c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4"/>
      <c r="BH7" s="272">
        <v>6</v>
      </c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2">
        <v>7</v>
      </c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4"/>
      <c r="CF7" s="397">
        <v>8</v>
      </c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9"/>
      <c r="CS7" s="397">
        <v>9</v>
      </c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9"/>
      <c r="DH7" s="397">
        <v>10</v>
      </c>
      <c r="DI7" s="398"/>
      <c r="DJ7" s="398"/>
      <c r="DK7" s="398"/>
      <c r="DL7" s="398"/>
      <c r="DM7" s="398"/>
      <c r="DN7" s="398"/>
      <c r="DO7" s="398"/>
      <c r="DP7" s="398"/>
      <c r="DQ7" s="398"/>
      <c r="DR7" s="399"/>
      <c r="DS7" s="397">
        <v>11</v>
      </c>
      <c r="DT7" s="398"/>
      <c r="DU7" s="398"/>
      <c r="DV7" s="398"/>
      <c r="DW7" s="398"/>
      <c r="DX7" s="398"/>
      <c r="DY7" s="398"/>
      <c r="DZ7" s="398"/>
      <c r="EA7" s="398"/>
      <c r="EB7" s="399"/>
    </row>
    <row r="8" spans="1:132" s="5" customFormat="1" ht="68.25" customHeight="1">
      <c r="A8" s="387" t="s">
        <v>6</v>
      </c>
      <c r="B8" s="388"/>
      <c r="C8" s="388"/>
      <c r="D8" s="388"/>
      <c r="E8" s="388"/>
      <c r="F8" s="389"/>
      <c r="G8" s="138" t="s">
        <v>300</v>
      </c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220">
        <v>247</v>
      </c>
      <c r="Z8" s="221"/>
      <c r="AA8" s="221"/>
      <c r="AB8" s="221"/>
      <c r="AC8" s="221"/>
      <c r="AD8" s="221"/>
      <c r="AE8" s="221"/>
      <c r="AF8" s="221"/>
      <c r="AG8" s="221"/>
      <c r="AH8" s="221"/>
      <c r="AI8" s="222"/>
      <c r="AJ8" s="220" t="s">
        <v>220</v>
      </c>
      <c r="AK8" s="221"/>
      <c r="AL8" s="221"/>
      <c r="AM8" s="221"/>
      <c r="AN8" s="221"/>
      <c r="AO8" s="221"/>
      <c r="AP8" s="221"/>
      <c r="AQ8" s="221"/>
      <c r="AR8" s="221"/>
      <c r="AS8" s="221"/>
      <c r="AT8" s="222"/>
      <c r="AU8" s="220">
        <v>1594.286339</v>
      </c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2"/>
      <c r="BH8" s="220">
        <v>2717.23</v>
      </c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6">
        <v>4442442.67</v>
      </c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7"/>
      <c r="CF8" s="226">
        <f aca="true" t="shared" si="0" ref="CF8:CF16">BS8</f>
        <v>4442442.67</v>
      </c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2"/>
      <c r="CS8" s="220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2"/>
      <c r="DH8" s="220"/>
      <c r="DI8" s="221"/>
      <c r="DJ8" s="221"/>
      <c r="DK8" s="221"/>
      <c r="DL8" s="221"/>
      <c r="DM8" s="221"/>
      <c r="DN8" s="221"/>
      <c r="DO8" s="221"/>
      <c r="DP8" s="221"/>
      <c r="DQ8" s="221"/>
      <c r="DR8" s="222"/>
      <c r="DS8" s="220"/>
      <c r="DT8" s="221"/>
      <c r="DU8" s="221"/>
      <c r="DV8" s="221"/>
      <c r="DW8" s="221"/>
      <c r="DX8" s="221"/>
      <c r="DY8" s="221"/>
      <c r="DZ8" s="221"/>
      <c r="EA8" s="221"/>
      <c r="EB8" s="222"/>
    </row>
    <row r="9" spans="1:132" s="5" customFormat="1" ht="68.25" customHeight="1">
      <c r="A9" s="387" t="s">
        <v>7</v>
      </c>
      <c r="B9" s="388"/>
      <c r="C9" s="388"/>
      <c r="D9" s="388"/>
      <c r="E9" s="388"/>
      <c r="F9" s="389"/>
      <c r="G9" s="138" t="s">
        <v>362</v>
      </c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220">
        <v>247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J9" s="220" t="s">
        <v>220</v>
      </c>
      <c r="AK9" s="221"/>
      <c r="AL9" s="221"/>
      <c r="AM9" s="221"/>
      <c r="AN9" s="221"/>
      <c r="AO9" s="221"/>
      <c r="AP9" s="221"/>
      <c r="AQ9" s="221"/>
      <c r="AR9" s="221"/>
      <c r="AS9" s="221"/>
      <c r="AT9" s="222"/>
      <c r="AU9" s="220">
        <v>1</v>
      </c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  <c r="BH9" s="220">
        <v>729.72</v>
      </c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6">
        <f>AU9*BH9</f>
        <v>729.72</v>
      </c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226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2"/>
      <c r="CS9" s="220">
        <v>729.72</v>
      </c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2"/>
      <c r="DH9" s="220"/>
      <c r="DI9" s="221"/>
      <c r="DJ9" s="221"/>
      <c r="DK9" s="221"/>
      <c r="DL9" s="221"/>
      <c r="DM9" s="221"/>
      <c r="DN9" s="221"/>
      <c r="DO9" s="221"/>
      <c r="DP9" s="221"/>
      <c r="DQ9" s="221"/>
      <c r="DR9" s="222"/>
      <c r="DS9" s="220"/>
      <c r="DT9" s="221"/>
      <c r="DU9" s="221"/>
      <c r="DV9" s="221"/>
      <c r="DW9" s="221"/>
      <c r="DX9" s="221"/>
      <c r="DY9" s="221"/>
      <c r="DZ9" s="221"/>
      <c r="EA9" s="221"/>
      <c r="EB9" s="222"/>
    </row>
    <row r="10" spans="1:132" s="5" customFormat="1" ht="29.25" customHeight="1">
      <c r="A10" s="387" t="s">
        <v>8</v>
      </c>
      <c r="B10" s="388"/>
      <c r="C10" s="388"/>
      <c r="D10" s="388"/>
      <c r="E10" s="388"/>
      <c r="F10" s="389"/>
      <c r="G10" s="138" t="s">
        <v>299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220">
        <v>247</v>
      </c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0" t="s">
        <v>221</v>
      </c>
      <c r="AK10" s="221"/>
      <c r="AL10" s="221"/>
      <c r="AM10" s="221"/>
      <c r="AN10" s="221"/>
      <c r="AO10" s="221"/>
      <c r="AP10" s="221"/>
      <c r="AQ10" s="221"/>
      <c r="AR10" s="221"/>
      <c r="AS10" s="221"/>
      <c r="AT10" s="222"/>
      <c r="AU10" s="394">
        <v>136573.813258</v>
      </c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6"/>
      <c r="BH10" s="392">
        <v>10.71</v>
      </c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226">
        <f aca="true" t="shared" si="1" ref="BS10:BS16">AU10*BH10</f>
        <v>1462705.5399931802</v>
      </c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26">
        <f t="shared" si="0"/>
        <v>1462705.5399931802</v>
      </c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2"/>
      <c r="CS10" s="220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2"/>
      <c r="DH10" s="220"/>
      <c r="DI10" s="221"/>
      <c r="DJ10" s="221"/>
      <c r="DK10" s="221"/>
      <c r="DL10" s="221"/>
      <c r="DM10" s="221"/>
      <c r="DN10" s="221"/>
      <c r="DO10" s="221"/>
      <c r="DP10" s="221"/>
      <c r="DQ10" s="221"/>
      <c r="DR10" s="222"/>
      <c r="DS10" s="220"/>
      <c r="DT10" s="221"/>
      <c r="DU10" s="221"/>
      <c r="DV10" s="221"/>
      <c r="DW10" s="221"/>
      <c r="DX10" s="221"/>
      <c r="DY10" s="221"/>
      <c r="DZ10" s="221"/>
      <c r="EA10" s="221"/>
      <c r="EB10" s="222"/>
    </row>
    <row r="11" spans="1:132" s="5" customFormat="1" ht="29.25" customHeight="1">
      <c r="A11" s="387" t="s">
        <v>9</v>
      </c>
      <c r="B11" s="388"/>
      <c r="C11" s="388"/>
      <c r="D11" s="388"/>
      <c r="E11" s="388"/>
      <c r="F11" s="389"/>
      <c r="G11" s="138" t="s">
        <v>298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220">
        <v>247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0" t="s">
        <v>221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2"/>
      <c r="AU11" s="220">
        <v>132151.906629</v>
      </c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2"/>
      <c r="BH11" s="392">
        <v>10.71</v>
      </c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226">
        <f t="shared" si="1"/>
        <v>1415346.9199965901</v>
      </c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7"/>
      <c r="CF11" s="226">
        <f t="shared" si="0"/>
        <v>1415346.9199965901</v>
      </c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2"/>
      <c r="CS11" s="220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2"/>
      <c r="DH11" s="220"/>
      <c r="DI11" s="221"/>
      <c r="DJ11" s="221"/>
      <c r="DK11" s="221"/>
      <c r="DL11" s="221"/>
      <c r="DM11" s="221"/>
      <c r="DN11" s="221"/>
      <c r="DO11" s="221"/>
      <c r="DP11" s="221"/>
      <c r="DQ11" s="221"/>
      <c r="DR11" s="222"/>
      <c r="DS11" s="220"/>
      <c r="DT11" s="221"/>
      <c r="DU11" s="221"/>
      <c r="DV11" s="221"/>
      <c r="DW11" s="221"/>
      <c r="DX11" s="221"/>
      <c r="DY11" s="221"/>
      <c r="DZ11" s="221"/>
      <c r="EA11" s="221"/>
      <c r="EB11" s="222"/>
    </row>
    <row r="12" spans="1:132" s="5" customFormat="1" ht="72" customHeight="1">
      <c r="A12" s="387" t="s">
        <v>10</v>
      </c>
      <c r="B12" s="388"/>
      <c r="C12" s="388"/>
      <c r="D12" s="388"/>
      <c r="E12" s="388"/>
      <c r="F12" s="389"/>
      <c r="G12" s="318" t="s">
        <v>233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5"/>
      <c r="Y12" s="241">
        <v>244</v>
      </c>
      <c r="Z12" s="242"/>
      <c r="AA12" s="242"/>
      <c r="AB12" s="242"/>
      <c r="AC12" s="242"/>
      <c r="AD12" s="242"/>
      <c r="AE12" s="242"/>
      <c r="AF12" s="242"/>
      <c r="AG12" s="242"/>
      <c r="AH12" s="242"/>
      <c r="AI12" s="243"/>
      <c r="AJ12" s="241" t="s">
        <v>232</v>
      </c>
      <c r="AK12" s="242"/>
      <c r="AL12" s="242"/>
      <c r="AM12" s="242"/>
      <c r="AN12" s="242"/>
      <c r="AO12" s="242"/>
      <c r="AP12" s="242"/>
      <c r="AQ12" s="242"/>
      <c r="AR12" s="242"/>
      <c r="AS12" s="242"/>
      <c r="AT12" s="243"/>
      <c r="AU12" s="241">
        <v>280</v>
      </c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3"/>
      <c r="BH12" s="241">
        <v>924.33944</v>
      </c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26">
        <f t="shared" si="1"/>
        <v>258815.0432</v>
      </c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7"/>
      <c r="CF12" s="226">
        <f t="shared" si="0"/>
        <v>258815.0432</v>
      </c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2"/>
      <c r="CS12" s="220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2"/>
      <c r="DH12" s="220"/>
      <c r="DI12" s="221"/>
      <c r="DJ12" s="221"/>
      <c r="DK12" s="221"/>
      <c r="DL12" s="221"/>
      <c r="DM12" s="221"/>
      <c r="DN12" s="221"/>
      <c r="DO12" s="221"/>
      <c r="DP12" s="221"/>
      <c r="DQ12" s="221"/>
      <c r="DR12" s="222"/>
      <c r="DS12" s="220"/>
      <c r="DT12" s="221"/>
      <c r="DU12" s="221"/>
      <c r="DV12" s="221"/>
      <c r="DW12" s="221"/>
      <c r="DX12" s="221"/>
      <c r="DY12" s="221"/>
      <c r="DZ12" s="221"/>
      <c r="EA12" s="221"/>
      <c r="EB12" s="222"/>
    </row>
    <row r="13" spans="1:132" s="5" customFormat="1" ht="77.25" customHeight="1">
      <c r="A13" s="387" t="s">
        <v>13</v>
      </c>
      <c r="B13" s="388"/>
      <c r="C13" s="388"/>
      <c r="D13" s="388"/>
      <c r="E13" s="388"/>
      <c r="F13" s="389"/>
      <c r="G13" s="318" t="s">
        <v>268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5"/>
      <c r="Y13" s="241">
        <v>244</v>
      </c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1" t="s">
        <v>232</v>
      </c>
      <c r="AK13" s="242"/>
      <c r="AL13" s="242"/>
      <c r="AM13" s="242"/>
      <c r="AN13" s="242"/>
      <c r="AO13" s="242"/>
      <c r="AP13" s="242"/>
      <c r="AQ13" s="242"/>
      <c r="AR13" s="242"/>
      <c r="AS13" s="242"/>
      <c r="AT13" s="243"/>
      <c r="AU13" s="241">
        <v>3900</v>
      </c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3"/>
      <c r="BH13" s="241">
        <v>51.95</v>
      </c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89">
        <f t="shared" si="1"/>
        <v>202605</v>
      </c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1"/>
      <c r="CF13" s="226">
        <f t="shared" si="0"/>
        <v>202605</v>
      </c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7"/>
      <c r="CS13" s="220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2"/>
      <c r="DH13" s="220"/>
      <c r="DI13" s="221"/>
      <c r="DJ13" s="221"/>
      <c r="DK13" s="221"/>
      <c r="DL13" s="221"/>
      <c r="DM13" s="221"/>
      <c r="DN13" s="221"/>
      <c r="DO13" s="221"/>
      <c r="DP13" s="221"/>
      <c r="DQ13" s="221"/>
      <c r="DR13" s="222"/>
      <c r="DS13" s="220"/>
      <c r="DT13" s="221"/>
      <c r="DU13" s="221"/>
      <c r="DV13" s="221"/>
      <c r="DW13" s="221"/>
      <c r="DX13" s="221"/>
      <c r="DY13" s="221"/>
      <c r="DZ13" s="221"/>
      <c r="EA13" s="221"/>
      <c r="EB13" s="222"/>
    </row>
    <row r="14" spans="1:132" s="5" customFormat="1" ht="71.25" customHeight="1">
      <c r="A14" s="230" t="s">
        <v>70</v>
      </c>
      <c r="B14" s="231"/>
      <c r="C14" s="231"/>
      <c r="D14" s="231"/>
      <c r="E14" s="231"/>
      <c r="F14" s="232"/>
      <c r="G14" s="318" t="s">
        <v>268</v>
      </c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5"/>
      <c r="Y14" s="241">
        <v>244</v>
      </c>
      <c r="Z14" s="242"/>
      <c r="AA14" s="242"/>
      <c r="AB14" s="242"/>
      <c r="AC14" s="242"/>
      <c r="AD14" s="242"/>
      <c r="AE14" s="242"/>
      <c r="AF14" s="242"/>
      <c r="AG14" s="242"/>
      <c r="AH14" s="242"/>
      <c r="AI14" s="243"/>
      <c r="AJ14" s="241" t="s">
        <v>232</v>
      </c>
      <c r="AK14" s="242"/>
      <c r="AL14" s="242"/>
      <c r="AM14" s="242"/>
      <c r="AN14" s="242"/>
      <c r="AO14" s="242"/>
      <c r="AP14" s="242"/>
      <c r="AQ14" s="242"/>
      <c r="AR14" s="242"/>
      <c r="AS14" s="242"/>
      <c r="AT14" s="243"/>
      <c r="AU14" s="241">
        <v>3900</v>
      </c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3"/>
      <c r="BH14" s="241">
        <v>61.37</v>
      </c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89">
        <f t="shared" si="1"/>
        <v>239343</v>
      </c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1"/>
      <c r="CF14" s="226">
        <f t="shared" si="0"/>
        <v>239343</v>
      </c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7"/>
      <c r="CS14" s="220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2"/>
      <c r="DH14" s="220"/>
      <c r="DI14" s="221"/>
      <c r="DJ14" s="221"/>
      <c r="DK14" s="221"/>
      <c r="DL14" s="221"/>
      <c r="DM14" s="221"/>
      <c r="DN14" s="221"/>
      <c r="DO14" s="221"/>
      <c r="DP14" s="221"/>
      <c r="DQ14" s="221"/>
      <c r="DR14" s="222"/>
      <c r="DS14" s="220"/>
      <c r="DT14" s="221"/>
      <c r="DU14" s="221"/>
      <c r="DV14" s="221"/>
      <c r="DW14" s="221"/>
      <c r="DX14" s="221"/>
      <c r="DY14" s="221"/>
      <c r="DZ14" s="221"/>
      <c r="EA14" s="221"/>
      <c r="EB14" s="222"/>
    </row>
    <row r="15" spans="1:132" s="5" customFormat="1" ht="71.25" customHeight="1">
      <c r="A15" s="387" t="s">
        <v>71</v>
      </c>
      <c r="B15" s="388"/>
      <c r="C15" s="388"/>
      <c r="D15" s="388"/>
      <c r="E15" s="388"/>
      <c r="F15" s="389"/>
      <c r="G15" s="318" t="s">
        <v>269</v>
      </c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241">
        <v>245</v>
      </c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241" t="s">
        <v>232</v>
      </c>
      <c r="AK15" s="242"/>
      <c r="AL15" s="242"/>
      <c r="AM15" s="242"/>
      <c r="AN15" s="242"/>
      <c r="AO15" s="242"/>
      <c r="AP15" s="242"/>
      <c r="AQ15" s="242"/>
      <c r="AR15" s="242"/>
      <c r="AS15" s="242"/>
      <c r="AT15" s="243"/>
      <c r="AU15" s="241">
        <v>3060</v>
      </c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3"/>
      <c r="BH15" s="241">
        <v>58.43</v>
      </c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89">
        <f t="shared" si="1"/>
        <v>178795.8</v>
      </c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1"/>
      <c r="CF15" s="226">
        <f t="shared" si="0"/>
        <v>178795.8</v>
      </c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7"/>
      <c r="CS15" s="220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2"/>
      <c r="DH15" s="220"/>
      <c r="DI15" s="221"/>
      <c r="DJ15" s="221"/>
      <c r="DK15" s="221"/>
      <c r="DL15" s="221"/>
      <c r="DM15" s="221"/>
      <c r="DN15" s="221"/>
      <c r="DO15" s="221"/>
      <c r="DP15" s="221"/>
      <c r="DQ15" s="221"/>
      <c r="DR15" s="222"/>
      <c r="DS15" s="220"/>
      <c r="DT15" s="221"/>
      <c r="DU15" s="221"/>
      <c r="DV15" s="221"/>
      <c r="DW15" s="221"/>
      <c r="DX15" s="221"/>
      <c r="DY15" s="221"/>
      <c r="DZ15" s="221"/>
      <c r="EA15" s="221"/>
      <c r="EB15" s="222"/>
    </row>
    <row r="16" spans="1:132" s="5" customFormat="1" ht="71.25" customHeight="1">
      <c r="A16" s="387" t="s">
        <v>119</v>
      </c>
      <c r="B16" s="388"/>
      <c r="C16" s="388"/>
      <c r="D16" s="388"/>
      <c r="E16" s="388"/>
      <c r="F16" s="389"/>
      <c r="G16" s="318" t="s">
        <v>270</v>
      </c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5"/>
      <c r="Y16" s="241">
        <v>246</v>
      </c>
      <c r="Z16" s="242"/>
      <c r="AA16" s="242"/>
      <c r="AB16" s="242"/>
      <c r="AC16" s="242"/>
      <c r="AD16" s="242"/>
      <c r="AE16" s="242"/>
      <c r="AF16" s="242"/>
      <c r="AG16" s="242"/>
      <c r="AH16" s="242"/>
      <c r="AI16" s="243"/>
      <c r="AJ16" s="241" t="s">
        <v>232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/>
      <c r="AU16" s="241">
        <v>3060</v>
      </c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3"/>
      <c r="BH16" s="241">
        <v>69.11</v>
      </c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89">
        <f t="shared" si="1"/>
        <v>211476.6</v>
      </c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1"/>
      <c r="CF16" s="226">
        <f t="shared" si="0"/>
        <v>211476.6</v>
      </c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7"/>
      <c r="CS16" s="220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2"/>
      <c r="DH16" s="220"/>
      <c r="DI16" s="221"/>
      <c r="DJ16" s="221"/>
      <c r="DK16" s="221"/>
      <c r="DL16" s="221"/>
      <c r="DM16" s="221"/>
      <c r="DN16" s="221"/>
      <c r="DO16" s="221"/>
      <c r="DP16" s="221"/>
      <c r="DQ16" s="221"/>
      <c r="DR16" s="222"/>
      <c r="DS16" s="220"/>
      <c r="DT16" s="221"/>
      <c r="DU16" s="221"/>
      <c r="DV16" s="221"/>
      <c r="DW16" s="221"/>
      <c r="DX16" s="221"/>
      <c r="DY16" s="221"/>
      <c r="DZ16" s="221"/>
      <c r="EA16" s="221"/>
      <c r="EB16" s="222"/>
    </row>
    <row r="17" spans="1:132" s="5" customFormat="1" ht="54.75" customHeight="1">
      <c r="A17" s="230" t="s">
        <v>120</v>
      </c>
      <c r="B17" s="231"/>
      <c r="C17" s="231"/>
      <c r="D17" s="231"/>
      <c r="E17" s="231"/>
      <c r="F17" s="232"/>
      <c r="G17" s="318" t="s">
        <v>267</v>
      </c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5"/>
      <c r="Y17" s="241">
        <v>244</v>
      </c>
      <c r="Z17" s="242"/>
      <c r="AA17" s="242"/>
      <c r="AB17" s="242"/>
      <c r="AC17" s="242"/>
      <c r="AD17" s="242"/>
      <c r="AE17" s="242"/>
      <c r="AF17" s="242"/>
      <c r="AG17" s="242"/>
      <c r="AH17" s="242"/>
      <c r="AI17" s="243"/>
      <c r="AJ17" s="241" t="s">
        <v>232</v>
      </c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1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3"/>
      <c r="BH17" s="241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89">
        <v>83381.54</v>
      </c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1"/>
      <c r="CF17" s="220">
        <v>83381.54</v>
      </c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2"/>
      <c r="CS17" s="220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2"/>
      <c r="DH17" s="220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20"/>
      <c r="DT17" s="221"/>
      <c r="DU17" s="221"/>
      <c r="DV17" s="221"/>
      <c r="DW17" s="221"/>
      <c r="DX17" s="221"/>
      <c r="DY17" s="221"/>
      <c r="DZ17" s="221"/>
      <c r="EA17" s="221"/>
      <c r="EB17" s="222"/>
    </row>
    <row r="18" spans="1:132" s="5" customFormat="1" ht="36" customHeight="1">
      <c r="A18" s="387" t="s">
        <v>231</v>
      </c>
      <c r="B18" s="388"/>
      <c r="C18" s="388"/>
      <c r="D18" s="388"/>
      <c r="E18" s="388"/>
      <c r="F18" s="389"/>
      <c r="G18" s="318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5"/>
      <c r="Y18" s="241"/>
      <c r="Z18" s="242"/>
      <c r="AA18" s="242"/>
      <c r="AB18" s="242"/>
      <c r="AC18" s="242"/>
      <c r="AD18" s="242"/>
      <c r="AE18" s="242"/>
      <c r="AF18" s="242"/>
      <c r="AG18" s="242"/>
      <c r="AH18" s="242"/>
      <c r="AI18" s="243"/>
      <c r="AJ18" s="241"/>
      <c r="AK18" s="242"/>
      <c r="AL18" s="242"/>
      <c r="AM18" s="242"/>
      <c r="AN18" s="242"/>
      <c r="AO18" s="242"/>
      <c r="AP18" s="242"/>
      <c r="AQ18" s="242"/>
      <c r="AR18" s="242"/>
      <c r="AS18" s="242"/>
      <c r="AT18" s="243"/>
      <c r="AU18" s="241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3"/>
      <c r="BH18" s="241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89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1"/>
      <c r="CF18" s="220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2"/>
      <c r="CS18" s="220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2"/>
      <c r="DH18" s="220"/>
      <c r="DI18" s="221"/>
      <c r="DJ18" s="221"/>
      <c r="DK18" s="221"/>
      <c r="DL18" s="221"/>
      <c r="DM18" s="221"/>
      <c r="DN18" s="221"/>
      <c r="DO18" s="221"/>
      <c r="DP18" s="221"/>
      <c r="DQ18" s="221"/>
      <c r="DR18" s="222"/>
      <c r="DS18" s="220"/>
      <c r="DT18" s="221"/>
      <c r="DU18" s="221"/>
      <c r="DV18" s="221"/>
      <c r="DW18" s="221"/>
      <c r="DX18" s="221"/>
      <c r="DY18" s="221"/>
      <c r="DZ18" s="221"/>
      <c r="EA18" s="221"/>
      <c r="EB18" s="222"/>
    </row>
    <row r="19" spans="1:132" s="5" customFormat="1" ht="16.5" customHeight="1">
      <c r="A19" s="316" t="s">
        <v>17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5"/>
      <c r="BS19" s="226">
        <f>SUM(BS8:CE18)</f>
        <v>8495641.833189769</v>
      </c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7"/>
      <c r="CF19" s="226">
        <f>SUM(CF8:CR18)</f>
        <v>8494912.11318977</v>
      </c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2"/>
      <c r="CS19" s="220">
        <v>729.72</v>
      </c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2"/>
      <c r="DH19" s="220"/>
      <c r="DI19" s="221"/>
      <c r="DJ19" s="221"/>
      <c r="DK19" s="221"/>
      <c r="DL19" s="221"/>
      <c r="DM19" s="221"/>
      <c r="DN19" s="221"/>
      <c r="DO19" s="221"/>
      <c r="DP19" s="221"/>
      <c r="DQ19" s="221"/>
      <c r="DR19" s="222"/>
      <c r="DS19" s="220"/>
      <c r="DT19" s="221"/>
      <c r="DU19" s="221"/>
      <c r="DV19" s="221"/>
      <c r="DW19" s="221"/>
      <c r="DX19" s="221"/>
      <c r="DY19" s="221"/>
      <c r="DZ19" s="221"/>
      <c r="EA19" s="221"/>
      <c r="EB19" s="222"/>
    </row>
  </sheetData>
  <sheetProtection/>
  <mergeCells count="151">
    <mergeCell ref="BS9:CE9"/>
    <mergeCell ref="CF9:CR9"/>
    <mergeCell ref="CS9:DG9"/>
    <mergeCell ref="DH9:DR9"/>
    <mergeCell ref="DS9:EB9"/>
    <mergeCell ref="A9:F9"/>
    <mergeCell ref="G9:X9"/>
    <mergeCell ref="Y9:AI9"/>
    <mergeCell ref="AJ9:AT9"/>
    <mergeCell ref="AU9:BG9"/>
    <mergeCell ref="BH9:BR9"/>
    <mergeCell ref="BH16:BR16"/>
    <mergeCell ref="BS16:CE16"/>
    <mergeCell ref="CF16:CR16"/>
    <mergeCell ref="CS16:DG16"/>
    <mergeCell ref="DH16:DR16"/>
    <mergeCell ref="BH15:BR15"/>
    <mergeCell ref="DH10:DR10"/>
    <mergeCell ref="DH11:DR11"/>
    <mergeCell ref="DH14:DR14"/>
    <mergeCell ref="DS16:EB16"/>
    <mergeCell ref="BS15:CE15"/>
    <mergeCell ref="CF15:CR15"/>
    <mergeCell ref="CS15:DG15"/>
    <mergeCell ref="DH15:DR15"/>
    <mergeCell ref="DS15:EB15"/>
    <mergeCell ref="A16:F16"/>
    <mergeCell ref="G16:X16"/>
    <mergeCell ref="Y16:AI16"/>
    <mergeCell ref="AJ16:AT16"/>
    <mergeCell ref="AU16:BG16"/>
    <mergeCell ref="A15:F15"/>
    <mergeCell ref="G15:X15"/>
    <mergeCell ref="Y15:AI15"/>
    <mergeCell ref="AJ15:AT15"/>
    <mergeCell ref="AU15:BG15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8:EB18"/>
    <mergeCell ref="CF7:CR7"/>
    <mergeCell ref="DH8:DR8"/>
    <mergeCell ref="CS8:DG8"/>
    <mergeCell ref="CS7:DG7"/>
    <mergeCell ref="DH7:DR7"/>
    <mergeCell ref="CF8:CR8"/>
    <mergeCell ref="DS7:EB7"/>
    <mergeCell ref="BS18:CE18"/>
    <mergeCell ref="BH18:BR18"/>
    <mergeCell ref="AU18:BG18"/>
    <mergeCell ref="CF18:CR18"/>
    <mergeCell ref="DH18:DR18"/>
    <mergeCell ref="CS18:DG18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9:BR19"/>
    <mergeCell ref="A18:F18"/>
    <mergeCell ref="A7:F7"/>
    <mergeCell ref="AJ4:AT6"/>
    <mergeCell ref="AJ7:AT7"/>
    <mergeCell ref="A8:F8"/>
    <mergeCell ref="AJ8:AT8"/>
    <mergeCell ref="AJ18:AT18"/>
    <mergeCell ref="G18:X18"/>
    <mergeCell ref="Y4:AI6"/>
    <mergeCell ref="CS19:DG19"/>
    <mergeCell ref="DS19:EB19"/>
    <mergeCell ref="DH19:DR19"/>
    <mergeCell ref="BS19:CE19"/>
    <mergeCell ref="CF19:CR19"/>
    <mergeCell ref="BS8:CE8"/>
    <mergeCell ref="DS8:EB8"/>
    <mergeCell ref="BS10:CE10"/>
    <mergeCell ref="CF10:CR10"/>
    <mergeCell ref="CS10:DG10"/>
    <mergeCell ref="Y18:AI18"/>
    <mergeCell ref="A10:F10"/>
    <mergeCell ref="G10:X10"/>
    <mergeCell ref="Y10:AI10"/>
    <mergeCell ref="AJ10:AT10"/>
    <mergeCell ref="AU10:BG10"/>
    <mergeCell ref="A17:F17"/>
    <mergeCell ref="G17:X17"/>
    <mergeCell ref="Y17:AI17"/>
    <mergeCell ref="AJ17:AT17"/>
    <mergeCell ref="DS10:EB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S11:EB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S14:EB14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DS17:EB17"/>
    <mergeCell ref="AU17:BG17"/>
    <mergeCell ref="BH17:BR17"/>
    <mergeCell ref="BS17:CE17"/>
    <mergeCell ref="CF17:CR17"/>
    <mergeCell ref="CS17:DG17"/>
    <mergeCell ref="DH17:DR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2"/>
  <sheetViews>
    <sheetView zoomScaleSheetLayoutView="100" zoomScalePageLayoutView="0" workbookViewId="0" topLeftCell="A61">
      <selection activeCell="BT74" sqref="BT74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88" t="s">
        <v>3</v>
      </c>
      <c r="B4" s="189"/>
      <c r="C4" s="189"/>
      <c r="D4" s="189"/>
      <c r="E4" s="189"/>
      <c r="F4" s="190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188" t="s">
        <v>78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90"/>
      <c r="AO4" s="188" t="s">
        <v>79</v>
      </c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90"/>
      <c r="BC4" s="188" t="s">
        <v>80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90"/>
      <c r="BQ4" s="138" t="s">
        <v>0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53"/>
    </row>
    <row r="5" spans="1:124" s="22" customFormat="1" ht="67.5" customHeight="1">
      <c r="A5" s="400"/>
      <c r="B5" s="412"/>
      <c r="C5" s="412"/>
      <c r="D5" s="412"/>
      <c r="E5" s="412"/>
      <c r="F5" s="413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3"/>
      <c r="AA5" s="400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3"/>
      <c r="AO5" s="400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3"/>
      <c r="BC5" s="400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188" t="s">
        <v>135</v>
      </c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3"/>
      <c r="CE5" s="188" t="s">
        <v>138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3"/>
      <c r="CU5" s="189" t="s">
        <v>18</v>
      </c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90"/>
    </row>
    <row r="6" spans="1:124" s="22" customFormat="1" ht="37.5" customHeight="1">
      <c r="A6" s="191"/>
      <c r="B6" s="192"/>
      <c r="C6" s="192"/>
      <c r="D6" s="192"/>
      <c r="E6" s="192"/>
      <c r="F6" s="193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  <c r="AA6" s="191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3"/>
      <c r="AO6" s="191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3"/>
      <c r="BC6" s="191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3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6"/>
      <c r="CE6" s="16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6"/>
      <c r="CU6" s="138" t="s">
        <v>2</v>
      </c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40"/>
      <c r="DH6" s="138" t="s">
        <v>33</v>
      </c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40"/>
    </row>
    <row r="7" spans="1:124" s="23" customFormat="1" ht="12.75">
      <c r="A7" s="397">
        <v>1</v>
      </c>
      <c r="B7" s="398"/>
      <c r="C7" s="398"/>
      <c r="D7" s="398"/>
      <c r="E7" s="398"/>
      <c r="F7" s="399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9"/>
      <c r="AA7" s="397">
        <v>3</v>
      </c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9"/>
      <c r="AO7" s="397">
        <v>4</v>
      </c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7">
        <v>5</v>
      </c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9"/>
      <c r="BQ7" s="397">
        <v>6</v>
      </c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9"/>
      <c r="CE7" s="397">
        <v>7</v>
      </c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9"/>
      <c r="CU7" s="397">
        <v>8</v>
      </c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9"/>
      <c r="DH7" s="397">
        <v>9</v>
      </c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9"/>
    </row>
    <row r="8" spans="1:124" s="24" customFormat="1" ht="40.5" customHeight="1">
      <c r="A8" s="329" t="s">
        <v>6</v>
      </c>
      <c r="B8" s="330"/>
      <c r="C8" s="330"/>
      <c r="D8" s="330"/>
      <c r="E8" s="330"/>
      <c r="F8" s="331"/>
      <c r="G8" s="403" t="s">
        <v>81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4"/>
      <c r="AA8" s="220" t="s">
        <v>1</v>
      </c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2"/>
      <c r="AO8" s="220" t="s">
        <v>1</v>
      </c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0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2"/>
      <c r="BQ8" s="220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2"/>
      <c r="CE8" s="220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2"/>
      <c r="CU8" s="220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2"/>
      <c r="DH8" s="220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2"/>
    </row>
    <row r="9" spans="1:124" s="24" customFormat="1" ht="16.5" customHeight="1">
      <c r="A9" s="329" t="s">
        <v>22</v>
      </c>
      <c r="B9" s="330"/>
      <c r="C9" s="330"/>
      <c r="D9" s="330"/>
      <c r="E9" s="330"/>
      <c r="F9" s="331"/>
      <c r="G9" s="403" t="s">
        <v>53</v>
      </c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4"/>
      <c r="AA9" s="220" t="s">
        <v>1</v>
      </c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2"/>
      <c r="AO9" s="220" t="s">
        <v>1</v>
      </c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0" t="s">
        <v>1</v>
      </c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2"/>
      <c r="BQ9" s="220" t="s">
        <v>1</v>
      </c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2"/>
      <c r="CE9" s="220" t="s">
        <v>1</v>
      </c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2"/>
      <c r="CU9" s="220" t="s">
        <v>1</v>
      </c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2"/>
      <c r="DH9" s="220" t="s">
        <v>1</v>
      </c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2"/>
    </row>
    <row r="10" spans="1:124" s="24" customFormat="1" ht="16.5" customHeight="1">
      <c r="A10" s="329"/>
      <c r="B10" s="330"/>
      <c r="C10" s="330"/>
      <c r="D10" s="330"/>
      <c r="E10" s="330"/>
      <c r="F10" s="331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4"/>
      <c r="AA10" s="220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0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2"/>
      <c r="BQ10" s="220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2"/>
      <c r="CE10" s="220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2"/>
      <c r="CU10" s="220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2"/>
      <c r="DH10" s="220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2"/>
    </row>
    <row r="11" spans="1:124" s="24" customFormat="1" ht="40.5" customHeight="1">
      <c r="A11" s="329" t="s">
        <v>7</v>
      </c>
      <c r="B11" s="330"/>
      <c r="C11" s="330"/>
      <c r="D11" s="330"/>
      <c r="E11" s="330"/>
      <c r="F11" s="331"/>
      <c r="G11" s="403" t="s">
        <v>82</v>
      </c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4"/>
      <c r="AA11" s="220" t="s">
        <v>1</v>
      </c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AO11" s="220" t="s">
        <v>1</v>
      </c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0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2"/>
      <c r="BQ11" s="220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2"/>
      <c r="CE11" s="220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2"/>
      <c r="CU11" s="220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2"/>
      <c r="DH11" s="220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2"/>
    </row>
    <row r="12" spans="1:124" s="24" customFormat="1" ht="16.5" customHeight="1">
      <c r="A12" s="329" t="s">
        <v>25</v>
      </c>
      <c r="B12" s="330"/>
      <c r="C12" s="330"/>
      <c r="D12" s="330"/>
      <c r="E12" s="330"/>
      <c r="F12" s="331"/>
      <c r="G12" s="403" t="s">
        <v>53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4"/>
      <c r="AA12" s="220" t="s">
        <v>1</v>
      </c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20" t="s">
        <v>1</v>
      </c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0" t="s">
        <v>1</v>
      </c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2"/>
      <c r="BQ12" s="220" t="s">
        <v>1</v>
      </c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2"/>
      <c r="CE12" s="220" t="s">
        <v>1</v>
      </c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2"/>
      <c r="CU12" s="220" t="s">
        <v>1</v>
      </c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2"/>
      <c r="DH12" s="220" t="s">
        <v>1</v>
      </c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2"/>
    </row>
    <row r="13" spans="1:124" s="24" customFormat="1" ht="39.75" customHeight="1">
      <c r="A13" s="329" t="s">
        <v>345</v>
      </c>
      <c r="B13" s="330"/>
      <c r="C13" s="330"/>
      <c r="D13" s="330"/>
      <c r="E13" s="330"/>
      <c r="F13" s="331"/>
      <c r="G13" s="403" t="s">
        <v>346</v>
      </c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4"/>
      <c r="AA13" s="220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2"/>
      <c r="AO13" s="220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0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2"/>
      <c r="BQ13" s="220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2"/>
      <c r="CE13" s="220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2"/>
      <c r="CU13" s="220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2"/>
      <c r="DH13" s="220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2"/>
    </row>
    <row r="14" spans="1:124" s="24" customFormat="1" ht="16.5" customHeight="1">
      <c r="A14" s="329" t="s">
        <v>347</v>
      </c>
      <c r="B14" s="330"/>
      <c r="C14" s="330"/>
      <c r="D14" s="330"/>
      <c r="E14" s="330"/>
      <c r="F14" s="331"/>
      <c r="G14" s="403" t="s">
        <v>53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4"/>
      <c r="AA14" s="220" t="s">
        <v>1</v>
      </c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  <c r="AO14" s="220" t="s">
        <v>1</v>
      </c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0" t="s">
        <v>1</v>
      </c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2"/>
      <c r="BQ14" s="220" t="s">
        <v>1</v>
      </c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2"/>
      <c r="CE14" s="220" t="s">
        <v>1</v>
      </c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2"/>
      <c r="CU14" s="220" t="s">
        <v>1</v>
      </c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2"/>
      <c r="DH14" s="220" t="s">
        <v>1</v>
      </c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2"/>
    </row>
    <row r="15" spans="1:124" s="24" customFormat="1" ht="30.75" customHeight="1">
      <c r="A15" s="414"/>
      <c r="B15" s="415"/>
      <c r="C15" s="415"/>
      <c r="D15" s="415"/>
      <c r="E15" s="415"/>
      <c r="F15" s="416"/>
      <c r="G15" s="417" t="s">
        <v>348</v>
      </c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8"/>
      <c r="AA15" s="295">
        <v>1</v>
      </c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7"/>
      <c r="AO15" s="226">
        <v>72468.96</v>
      </c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26">
        <f>AA15*AO15</f>
        <v>72468.96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7"/>
      <c r="BQ15" s="226">
        <f>BC15</f>
        <v>72468.96</v>
      </c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7"/>
      <c r="CE15" s="22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7"/>
      <c r="CU15" s="22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7"/>
      <c r="DH15" s="22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1:124" s="24" customFormat="1" ht="40.5" customHeight="1">
      <c r="A16" s="414"/>
      <c r="B16" s="415"/>
      <c r="C16" s="415"/>
      <c r="D16" s="415"/>
      <c r="E16" s="415"/>
      <c r="F16" s="416"/>
      <c r="G16" s="417" t="s">
        <v>349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8"/>
      <c r="AA16" s="295">
        <v>1</v>
      </c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7"/>
      <c r="AO16" s="226">
        <v>117167.77</v>
      </c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26">
        <f>AA16*AO16</f>
        <v>117167.77</v>
      </c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7"/>
      <c r="BQ16" s="226">
        <f>BC16</f>
        <v>117167.77</v>
      </c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7"/>
      <c r="CE16" s="22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7"/>
      <c r="CU16" s="22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7"/>
      <c r="DH16" s="22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7"/>
    </row>
    <row r="17" spans="1:124" s="24" customFormat="1" ht="16.5" customHeight="1">
      <c r="A17" s="407" t="s">
        <v>17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9"/>
      <c r="BC17" s="226">
        <f>SUM(BC15:BP16)</f>
        <v>189636.73</v>
      </c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7"/>
      <c r="BQ17" s="226">
        <f>SUM(BQ15:CD16)</f>
        <v>189636.73</v>
      </c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7"/>
      <c r="CE17" s="22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7"/>
      <c r="CU17" s="22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7"/>
      <c r="DH17" s="22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7"/>
    </row>
    <row r="19" ht="15">
      <c r="A19" s="4" t="s">
        <v>83</v>
      </c>
    </row>
    <row r="20" ht="12.75" customHeight="1"/>
    <row r="21" spans="1:124" s="22" customFormat="1" ht="12" customHeight="1">
      <c r="A21" s="188" t="s">
        <v>3</v>
      </c>
      <c r="B21" s="189"/>
      <c r="C21" s="189"/>
      <c r="D21" s="189"/>
      <c r="E21" s="189"/>
      <c r="F21" s="190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0"/>
      <c r="AB21" s="188" t="s">
        <v>84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90"/>
      <c r="AP21" s="188" t="s">
        <v>85</v>
      </c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8" t="s">
        <v>86</v>
      </c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90"/>
      <c r="BQ21" s="138" t="s">
        <v>0</v>
      </c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53"/>
    </row>
    <row r="22" spans="1:124" s="22" customFormat="1" ht="68.25" customHeight="1">
      <c r="A22" s="400"/>
      <c r="B22" s="412"/>
      <c r="C22" s="412"/>
      <c r="D22" s="412"/>
      <c r="E22" s="412"/>
      <c r="F22" s="413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3"/>
      <c r="AB22" s="400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3"/>
      <c r="AP22" s="400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00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3"/>
      <c r="BQ22" s="188" t="s">
        <v>135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3"/>
      <c r="CE22" s="188" t="s">
        <v>138</v>
      </c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3"/>
      <c r="CU22" s="189" t="s">
        <v>18</v>
      </c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90"/>
    </row>
    <row r="23" spans="1:124" s="22" customFormat="1" ht="30.75" customHeight="1">
      <c r="A23" s="191"/>
      <c r="B23" s="192"/>
      <c r="C23" s="192"/>
      <c r="D23" s="192"/>
      <c r="E23" s="192"/>
      <c r="F23" s="193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3"/>
      <c r="AB23" s="191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3"/>
      <c r="AP23" s="191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1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164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6"/>
      <c r="CE23" s="164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6"/>
      <c r="CU23" s="138" t="s">
        <v>2</v>
      </c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40"/>
      <c r="DH23" s="138" t="s">
        <v>33</v>
      </c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40"/>
    </row>
    <row r="24" spans="1:124" s="23" customFormat="1" ht="12.75">
      <c r="A24" s="397">
        <v>1</v>
      </c>
      <c r="B24" s="398"/>
      <c r="C24" s="398"/>
      <c r="D24" s="398"/>
      <c r="E24" s="398"/>
      <c r="F24" s="399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9"/>
      <c r="AB24" s="397">
        <v>3</v>
      </c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9"/>
      <c r="AP24" s="397">
        <v>4</v>
      </c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7">
        <v>5</v>
      </c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9"/>
      <c r="BQ24" s="397">
        <v>6</v>
      </c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9"/>
      <c r="CE24" s="397">
        <v>7</v>
      </c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9"/>
      <c r="CU24" s="397">
        <v>8</v>
      </c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9"/>
      <c r="DH24" s="397">
        <v>9</v>
      </c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9"/>
    </row>
    <row r="25" spans="1:124" s="24" customFormat="1" ht="52.5" customHeight="1">
      <c r="A25" s="387" t="s">
        <v>6</v>
      </c>
      <c r="B25" s="388"/>
      <c r="C25" s="388"/>
      <c r="D25" s="388"/>
      <c r="E25" s="388"/>
      <c r="F25" s="389"/>
      <c r="G25" s="403" t="s">
        <v>89</v>
      </c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4"/>
      <c r="AB25" s="220" t="s">
        <v>1</v>
      </c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2"/>
      <c r="AP25" s="220" t="s">
        <v>1</v>
      </c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6">
        <f>BD28+BD29</f>
        <v>247876.74</v>
      </c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7"/>
      <c r="BQ25" s="226">
        <f>BD25</f>
        <v>247876.74</v>
      </c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7"/>
      <c r="CE25" s="22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7"/>
      <c r="CU25" s="22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7"/>
      <c r="DH25" s="22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7"/>
    </row>
    <row r="26" spans="1:124" s="24" customFormat="1" ht="26.25" customHeight="1">
      <c r="A26" s="387" t="s">
        <v>22</v>
      </c>
      <c r="B26" s="388"/>
      <c r="C26" s="388"/>
      <c r="D26" s="388"/>
      <c r="E26" s="388"/>
      <c r="F26" s="389"/>
      <c r="G26" s="403" t="s">
        <v>90</v>
      </c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4"/>
      <c r="AB26" s="220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2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7"/>
      <c r="BQ26" s="22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7"/>
      <c r="CE26" s="22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7"/>
      <c r="CU26" s="22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7"/>
      <c r="DH26" s="22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7"/>
    </row>
    <row r="27" spans="1:124" s="24" customFormat="1" ht="19.5" customHeight="1">
      <c r="A27" s="387" t="s">
        <v>23</v>
      </c>
      <c r="B27" s="388"/>
      <c r="C27" s="388"/>
      <c r="D27" s="388"/>
      <c r="E27" s="388"/>
      <c r="F27" s="389"/>
      <c r="G27" s="403" t="s">
        <v>141</v>
      </c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4"/>
      <c r="AB27" s="220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2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7"/>
      <c r="BQ27" s="22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7"/>
      <c r="CE27" s="22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7"/>
      <c r="CU27" s="22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2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7"/>
    </row>
    <row r="28" spans="1:124" s="24" customFormat="1" ht="40.5" customHeight="1">
      <c r="A28" s="387" t="s">
        <v>24</v>
      </c>
      <c r="B28" s="388"/>
      <c r="C28" s="388"/>
      <c r="D28" s="388"/>
      <c r="E28" s="388"/>
      <c r="F28" s="389"/>
      <c r="G28" s="403" t="s">
        <v>88</v>
      </c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4"/>
      <c r="AB28" s="220">
        <v>8</v>
      </c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2"/>
      <c r="AP28" s="226">
        <v>23268.78375</v>
      </c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26">
        <f>AB28*AP28</f>
        <v>186150.27</v>
      </c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7"/>
      <c r="BQ28" s="226">
        <f>BD28</f>
        <v>186150.27</v>
      </c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7"/>
      <c r="CE28" s="22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7"/>
      <c r="CU28" s="22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7"/>
      <c r="DH28" s="22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7"/>
    </row>
    <row r="29" spans="1:124" s="24" customFormat="1" ht="40.5" customHeight="1">
      <c r="A29" s="387" t="s">
        <v>87</v>
      </c>
      <c r="B29" s="388"/>
      <c r="C29" s="388"/>
      <c r="D29" s="388"/>
      <c r="E29" s="388"/>
      <c r="F29" s="389"/>
      <c r="G29" s="403" t="s">
        <v>244</v>
      </c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4"/>
      <c r="AB29" s="220">
        <v>8</v>
      </c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2"/>
      <c r="AP29" s="226">
        <v>7715.80875</v>
      </c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26">
        <f>AB29*AP29</f>
        <v>61726.47</v>
      </c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7"/>
      <c r="BQ29" s="226">
        <f>BD29</f>
        <v>61726.47</v>
      </c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7"/>
      <c r="CE29" s="22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7"/>
      <c r="CU29" s="22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7"/>
      <c r="DH29" s="22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7"/>
    </row>
    <row r="30" spans="1:124" s="24" customFormat="1" ht="84" customHeight="1">
      <c r="A30" s="387" t="s">
        <v>302</v>
      </c>
      <c r="B30" s="388"/>
      <c r="C30" s="388"/>
      <c r="D30" s="388"/>
      <c r="E30" s="388"/>
      <c r="F30" s="389"/>
      <c r="G30" s="403" t="s">
        <v>91</v>
      </c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4"/>
      <c r="AB30" s="220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2"/>
      <c r="AP30" s="220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7"/>
      <c r="BQ30" s="22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7"/>
      <c r="CE30" s="22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7"/>
      <c r="CU30" s="22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7"/>
      <c r="DH30" s="22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7"/>
    </row>
    <row r="31" spans="1:124" s="24" customFormat="1" ht="16.5" customHeight="1">
      <c r="A31" s="387"/>
      <c r="B31" s="388"/>
      <c r="C31" s="388"/>
      <c r="D31" s="388"/>
      <c r="E31" s="388"/>
      <c r="F31" s="389"/>
      <c r="G31" s="403" t="s">
        <v>92</v>
      </c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4"/>
      <c r="AB31" s="220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2"/>
      <c r="AP31" s="220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7"/>
      <c r="BQ31" s="22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7"/>
      <c r="CE31" s="22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7"/>
      <c r="CU31" s="22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7"/>
      <c r="DH31" s="22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7"/>
    </row>
    <row r="32" spans="1:124" s="24" customFormat="1" ht="16.5" customHeight="1">
      <c r="A32" s="387"/>
      <c r="B32" s="388"/>
      <c r="C32" s="388"/>
      <c r="D32" s="388"/>
      <c r="E32" s="388"/>
      <c r="F32" s="389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4"/>
      <c r="AB32" s="220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2"/>
      <c r="AP32" s="220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7"/>
      <c r="BQ32" s="22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7"/>
      <c r="CE32" s="22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7"/>
      <c r="CU32" s="22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7"/>
      <c r="DH32" s="22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7"/>
    </row>
    <row r="33" spans="1:124" s="24" customFormat="1" ht="40.5" customHeight="1">
      <c r="A33" s="387" t="s">
        <v>7</v>
      </c>
      <c r="B33" s="388"/>
      <c r="C33" s="388"/>
      <c r="D33" s="388"/>
      <c r="E33" s="388"/>
      <c r="F33" s="389"/>
      <c r="G33" s="403" t="s">
        <v>93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4"/>
      <c r="AB33" s="220" t="s">
        <v>1</v>
      </c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2"/>
      <c r="AP33" s="220" t="s">
        <v>1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7"/>
      <c r="BQ33" s="22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7"/>
      <c r="CE33" s="22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7"/>
      <c r="CU33" s="22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7"/>
      <c r="DH33" s="22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7"/>
    </row>
    <row r="34" spans="1:124" s="24" customFormat="1" ht="66.75" customHeight="1">
      <c r="A34" s="387" t="s">
        <v>25</v>
      </c>
      <c r="B34" s="388"/>
      <c r="C34" s="388"/>
      <c r="D34" s="388"/>
      <c r="E34" s="388"/>
      <c r="F34" s="389"/>
      <c r="G34" s="403" t="s">
        <v>94</v>
      </c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4"/>
      <c r="AB34" s="220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2"/>
      <c r="AP34" s="220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7"/>
      <c r="BQ34" s="22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7"/>
      <c r="CE34" s="22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7"/>
      <c r="CU34" s="22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7"/>
      <c r="DH34" s="22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7"/>
    </row>
    <row r="35" spans="1:124" s="24" customFormat="1" ht="16.5" customHeight="1">
      <c r="A35" s="387" t="s">
        <v>26</v>
      </c>
      <c r="B35" s="388"/>
      <c r="C35" s="388"/>
      <c r="D35" s="388"/>
      <c r="E35" s="388"/>
      <c r="F35" s="389"/>
      <c r="G35" s="403" t="s">
        <v>95</v>
      </c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4"/>
      <c r="AB35" s="220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2"/>
      <c r="AP35" s="220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7"/>
      <c r="BQ35" s="22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7"/>
      <c r="CE35" s="22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7"/>
      <c r="CU35" s="22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7"/>
      <c r="DH35" s="22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7"/>
    </row>
    <row r="36" spans="1:124" s="24" customFormat="1" ht="16.5" customHeight="1">
      <c r="A36" s="387"/>
      <c r="B36" s="388"/>
      <c r="C36" s="388"/>
      <c r="D36" s="388"/>
      <c r="E36" s="388"/>
      <c r="F36" s="389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4"/>
      <c r="AB36" s="220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2"/>
      <c r="AP36" s="220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7"/>
      <c r="BQ36" s="22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7"/>
      <c r="CE36" s="22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7"/>
      <c r="CU36" s="22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7"/>
      <c r="DH36" s="22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7"/>
    </row>
    <row r="37" spans="1:124" s="24" customFormat="1" ht="26.25" customHeight="1">
      <c r="A37" s="387" t="s">
        <v>8</v>
      </c>
      <c r="B37" s="388"/>
      <c r="C37" s="388"/>
      <c r="D37" s="388"/>
      <c r="E37" s="388"/>
      <c r="F37" s="389"/>
      <c r="G37" s="403" t="s">
        <v>96</v>
      </c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4"/>
      <c r="AB37" s="220" t="s">
        <v>1</v>
      </c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2"/>
      <c r="AP37" s="220" t="s">
        <v>1</v>
      </c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6">
        <f>BD39</f>
        <v>4072354.28544</v>
      </c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7"/>
      <c r="BQ37" s="226">
        <f>BQ39</f>
        <v>4072354.28544</v>
      </c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7"/>
      <c r="CE37" s="22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7"/>
      <c r="CU37" s="22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7"/>
      <c r="DH37" s="22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7"/>
    </row>
    <row r="38" spans="1:124" s="24" customFormat="1" ht="78.75" customHeight="1">
      <c r="A38" s="387" t="s">
        <v>11</v>
      </c>
      <c r="B38" s="388"/>
      <c r="C38" s="388"/>
      <c r="D38" s="388"/>
      <c r="E38" s="388"/>
      <c r="F38" s="389"/>
      <c r="G38" s="403" t="s">
        <v>97</v>
      </c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4"/>
      <c r="AB38" s="220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2"/>
      <c r="AP38" s="220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7"/>
      <c r="BQ38" s="22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7"/>
      <c r="CE38" s="22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7"/>
      <c r="CU38" s="22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7"/>
      <c r="DH38" s="22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7"/>
    </row>
    <row r="39" spans="1:124" s="24" customFormat="1" ht="78.75" customHeight="1">
      <c r="A39" s="387" t="s">
        <v>12</v>
      </c>
      <c r="B39" s="388"/>
      <c r="C39" s="388"/>
      <c r="D39" s="388"/>
      <c r="E39" s="388"/>
      <c r="F39" s="389"/>
      <c r="G39" s="403" t="s">
        <v>98</v>
      </c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4"/>
      <c r="AB39" s="220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2"/>
      <c r="AP39" s="220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6">
        <f>SUM(BD40:BP57)</f>
        <v>4072354.28544</v>
      </c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7"/>
      <c r="BQ39" s="226">
        <f>SUM(BQ40:CD57)</f>
        <v>4072354.28544</v>
      </c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7"/>
      <c r="CE39" s="22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7"/>
      <c r="CU39" s="22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7"/>
      <c r="DH39" s="22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7"/>
    </row>
    <row r="40" spans="1:124" s="24" customFormat="1" ht="27.75" customHeight="1">
      <c r="A40" s="387" t="s">
        <v>271</v>
      </c>
      <c r="B40" s="388"/>
      <c r="C40" s="388"/>
      <c r="D40" s="388"/>
      <c r="E40" s="388"/>
      <c r="F40" s="389"/>
      <c r="G40" s="403" t="s">
        <v>234</v>
      </c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4"/>
      <c r="AB40" s="295">
        <v>1</v>
      </c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7"/>
      <c r="AP40" s="226">
        <v>51330</v>
      </c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26">
        <v>102660.05</v>
      </c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7"/>
      <c r="BQ40" s="226">
        <f aca="true" t="shared" si="0" ref="BQ40:BQ48">BD40</f>
        <v>102660.05</v>
      </c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7"/>
      <c r="CE40" s="22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7"/>
      <c r="CU40" s="22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7"/>
      <c r="DH40" s="22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7"/>
    </row>
    <row r="41" spans="1:124" s="24" customFormat="1" ht="27.75" customHeight="1">
      <c r="A41" s="387" t="s">
        <v>279</v>
      </c>
      <c r="B41" s="388"/>
      <c r="C41" s="388"/>
      <c r="D41" s="388"/>
      <c r="E41" s="388"/>
      <c r="F41" s="389"/>
      <c r="G41" s="403" t="s">
        <v>259</v>
      </c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4"/>
      <c r="AB41" s="295">
        <v>2</v>
      </c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7"/>
      <c r="AP41" s="226">
        <v>149267.83</v>
      </c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26">
        <v>298535.66</v>
      </c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226">
        <f t="shared" si="0"/>
        <v>298535.66</v>
      </c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7"/>
      <c r="CE41" s="22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7"/>
      <c r="CU41" s="22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7"/>
      <c r="DH41" s="22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7"/>
    </row>
    <row r="42" spans="1:124" s="24" customFormat="1" ht="20.25" customHeight="1">
      <c r="A42" s="387" t="s">
        <v>278</v>
      </c>
      <c r="B42" s="388"/>
      <c r="C42" s="388"/>
      <c r="D42" s="388"/>
      <c r="E42" s="388"/>
      <c r="F42" s="389"/>
      <c r="G42" s="403" t="s">
        <v>235</v>
      </c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4"/>
      <c r="AB42" s="295">
        <v>2</v>
      </c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7"/>
      <c r="AP42" s="226">
        <v>22667.29</v>
      </c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26">
        <v>45334.58</v>
      </c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226">
        <f t="shared" si="0"/>
        <v>45334.58</v>
      </c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7"/>
      <c r="CE42" s="22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7"/>
      <c r="CU42" s="22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7"/>
      <c r="DH42" s="22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7"/>
    </row>
    <row r="43" spans="1:124" s="24" customFormat="1" ht="24.75" customHeight="1">
      <c r="A43" s="387" t="s">
        <v>277</v>
      </c>
      <c r="B43" s="388"/>
      <c r="C43" s="388"/>
      <c r="D43" s="388"/>
      <c r="E43" s="388"/>
      <c r="F43" s="389"/>
      <c r="G43" s="403" t="s">
        <v>301</v>
      </c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4"/>
      <c r="AB43" s="295">
        <v>24</v>
      </c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7"/>
      <c r="AP43" s="226">
        <v>18000</v>
      </c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26">
        <f aca="true" t="shared" si="1" ref="BD43:BD48">AB43*AP43</f>
        <v>432000</v>
      </c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7"/>
      <c r="BQ43" s="226">
        <f>BD43</f>
        <v>432000</v>
      </c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7"/>
      <c r="CE43" s="22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7"/>
      <c r="CU43" s="22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7"/>
      <c r="DH43" s="22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7"/>
    </row>
    <row r="44" spans="1:124" s="24" customFormat="1" ht="25.5" customHeight="1">
      <c r="A44" s="387" t="s">
        <v>276</v>
      </c>
      <c r="B44" s="388"/>
      <c r="C44" s="388"/>
      <c r="D44" s="388"/>
      <c r="E44" s="388"/>
      <c r="F44" s="389"/>
      <c r="G44" s="403" t="s">
        <v>313</v>
      </c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4"/>
      <c r="AB44" s="295">
        <v>4</v>
      </c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7"/>
      <c r="AP44" s="226">
        <v>69000</v>
      </c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26">
        <f>AB44*AP44</f>
        <v>276000</v>
      </c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226">
        <f t="shared" si="0"/>
        <v>276000</v>
      </c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7"/>
      <c r="CE44" s="22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7"/>
      <c r="CU44" s="22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7"/>
      <c r="DH44" s="22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7"/>
    </row>
    <row r="45" spans="1:124" s="24" customFormat="1" ht="39" customHeight="1">
      <c r="A45" s="387" t="s">
        <v>275</v>
      </c>
      <c r="B45" s="388"/>
      <c r="C45" s="388"/>
      <c r="D45" s="388"/>
      <c r="E45" s="388"/>
      <c r="F45" s="389"/>
      <c r="G45" s="403" t="s">
        <v>304</v>
      </c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4"/>
      <c r="AB45" s="295">
        <v>24</v>
      </c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7"/>
      <c r="AP45" s="226">
        <v>14625</v>
      </c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26">
        <f>AB45*AP45</f>
        <v>351000</v>
      </c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7"/>
      <c r="BQ45" s="226">
        <f t="shared" si="0"/>
        <v>351000</v>
      </c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7"/>
      <c r="CE45" s="22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7"/>
      <c r="CU45" s="22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7"/>
      <c r="DH45" s="22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7"/>
    </row>
    <row r="46" spans="1:124" s="24" customFormat="1" ht="41.25" customHeight="1">
      <c r="A46" s="387" t="s">
        <v>274</v>
      </c>
      <c r="B46" s="388"/>
      <c r="C46" s="388"/>
      <c r="D46" s="388"/>
      <c r="E46" s="388"/>
      <c r="F46" s="389"/>
      <c r="G46" s="403" t="s">
        <v>315</v>
      </c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4"/>
      <c r="AB46" s="295">
        <v>4</v>
      </c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7"/>
      <c r="AP46" s="226">
        <v>120000</v>
      </c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26">
        <f t="shared" si="1"/>
        <v>480000</v>
      </c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226">
        <f t="shared" si="0"/>
        <v>480000</v>
      </c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7"/>
      <c r="CE46" s="22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7"/>
      <c r="CU46" s="22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7"/>
      <c r="DH46" s="22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7"/>
    </row>
    <row r="47" spans="1:124" s="24" customFormat="1" ht="33" customHeight="1">
      <c r="A47" s="387" t="s">
        <v>273</v>
      </c>
      <c r="B47" s="388"/>
      <c r="C47" s="388"/>
      <c r="D47" s="388"/>
      <c r="E47" s="388"/>
      <c r="F47" s="389"/>
      <c r="G47" s="403" t="s">
        <v>236</v>
      </c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4"/>
      <c r="AB47" s="295">
        <v>24</v>
      </c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7"/>
      <c r="AP47" s="226">
        <v>4400</v>
      </c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26">
        <f t="shared" si="1"/>
        <v>105600</v>
      </c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226">
        <f t="shared" si="0"/>
        <v>105600</v>
      </c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7"/>
      <c r="CE47" s="22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7"/>
      <c r="CU47" s="22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7"/>
      <c r="DH47" s="22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7"/>
    </row>
    <row r="48" spans="1:124" s="24" customFormat="1" ht="33" customHeight="1">
      <c r="A48" s="387" t="s">
        <v>272</v>
      </c>
      <c r="B48" s="388"/>
      <c r="C48" s="388"/>
      <c r="D48" s="388"/>
      <c r="E48" s="388"/>
      <c r="F48" s="389"/>
      <c r="G48" s="403" t="s">
        <v>238</v>
      </c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4"/>
      <c r="AB48" s="295">
        <v>10</v>
      </c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7"/>
      <c r="AP48" s="226">
        <v>11440</v>
      </c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26">
        <f t="shared" si="1"/>
        <v>114400</v>
      </c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226">
        <f t="shared" si="0"/>
        <v>114400</v>
      </c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7"/>
      <c r="CE48" s="22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7"/>
      <c r="CU48" s="22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7"/>
      <c r="DH48" s="22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7"/>
    </row>
    <row r="49" spans="1:124" s="24" customFormat="1" ht="39.75" customHeight="1">
      <c r="A49" s="387" t="s">
        <v>316</v>
      </c>
      <c r="B49" s="388"/>
      <c r="C49" s="388"/>
      <c r="D49" s="388"/>
      <c r="E49" s="388"/>
      <c r="F49" s="389"/>
      <c r="G49" s="403" t="s">
        <v>317</v>
      </c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4"/>
      <c r="AB49" s="295">
        <v>139</v>
      </c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7"/>
      <c r="AP49" s="405">
        <v>1258.8489</v>
      </c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226">
        <f aca="true" t="shared" si="2" ref="BD49:BD54">AB49*AP49</f>
        <v>174979.9971</v>
      </c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226">
        <f aca="true" t="shared" si="3" ref="BQ49:BQ55">BD49</f>
        <v>174979.9971</v>
      </c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7"/>
      <c r="CE49" s="22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7"/>
      <c r="CU49" s="22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7"/>
      <c r="DH49" s="22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7"/>
    </row>
    <row r="50" spans="1:124" s="24" customFormat="1" ht="33" customHeight="1">
      <c r="A50" s="387" t="s">
        <v>318</v>
      </c>
      <c r="B50" s="388"/>
      <c r="C50" s="388"/>
      <c r="D50" s="388"/>
      <c r="E50" s="388"/>
      <c r="F50" s="389"/>
      <c r="G50" s="403" t="s">
        <v>319</v>
      </c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4"/>
      <c r="AB50" s="295">
        <v>1</v>
      </c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7"/>
      <c r="AP50" s="226">
        <v>12000</v>
      </c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26">
        <f t="shared" si="2"/>
        <v>12000</v>
      </c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226">
        <f t="shared" si="3"/>
        <v>12000</v>
      </c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7"/>
      <c r="CE50" s="22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7"/>
      <c r="CU50" s="22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7"/>
      <c r="DH50" s="22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7"/>
    </row>
    <row r="51" spans="1:124" s="24" customFormat="1" ht="38.25" customHeight="1">
      <c r="A51" s="387" t="s">
        <v>320</v>
      </c>
      <c r="B51" s="388"/>
      <c r="C51" s="388"/>
      <c r="D51" s="388"/>
      <c r="E51" s="388"/>
      <c r="F51" s="389"/>
      <c r="G51" s="403" t="s">
        <v>321</v>
      </c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4"/>
      <c r="AB51" s="295">
        <v>1545</v>
      </c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7"/>
      <c r="AP51" s="244">
        <v>60.740452</v>
      </c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26">
        <f t="shared" si="2"/>
        <v>93843.99833999999</v>
      </c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226">
        <f t="shared" si="3"/>
        <v>93843.99833999999</v>
      </c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7"/>
      <c r="CE51" s="22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7"/>
      <c r="CU51" s="22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7"/>
      <c r="DH51" s="22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7"/>
    </row>
    <row r="52" spans="1:124" s="24" customFormat="1" ht="33" customHeight="1">
      <c r="A52" s="387" t="s">
        <v>322</v>
      </c>
      <c r="B52" s="388"/>
      <c r="C52" s="388"/>
      <c r="D52" s="388"/>
      <c r="E52" s="388"/>
      <c r="F52" s="389"/>
      <c r="G52" s="403" t="s">
        <v>323</v>
      </c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4"/>
      <c r="AB52" s="295">
        <v>2</v>
      </c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7"/>
      <c r="AP52" s="226">
        <v>29600</v>
      </c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26">
        <f t="shared" si="2"/>
        <v>59200</v>
      </c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7"/>
      <c r="BQ52" s="226">
        <f t="shared" si="3"/>
        <v>59200</v>
      </c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7"/>
      <c r="CE52" s="22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7"/>
      <c r="CU52" s="22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7"/>
      <c r="DH52" s="22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7"/>
    </row>
    <row r="53" spans="1:124" s="24" customFormat="1" ht="46.5" customHeight="1">
      <c r="A53" s="387" t="s">
        <v>324</v>
      </c>
      <c r="B53" s="388"/>
      <c r="C53" s="388"/>
      <c r="D53" s="388"/>
      <c r="E53" s="388"/>
      <c r="F53" s="389"/>
      <c r="G53" s="403" t="s">
        <v>325</v>
      </c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4"/>
      <c r="AB53" s="295">
        <v>12</v>
      </c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7"/>
      <c r="AP53" s="226">
        <v>46000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26">
        <f t="shared" si="2"/>
        <v>552000</v>
      </c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7"/>
      <c r="BQ53" s="226">
        <f t="shared" si="3"/>
        <v>552000</v>
      </c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7"/>
      <c r="CE53" s="22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7"/>
      <c r="CU53" s="22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7"/>
      <c r="DH53" s="22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7"/>
    </row>
    <row r="54" spans="1:124" s="24" customFormat="1" ht="33" customHeight="1">
      <c r="A54" s="387" t="s">
        <v>326</v>
      </c>
      <c r="B54" s="388"/>
      <c r="C54" s="388"/>
      <c r="D54" s="388"/>
      <c r="E54" s="388"/>
      <c r="F54" s="389"/>
      <c r="G54" s="403" t="s">
        <v>327</v>
      </c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4"/>
      <c r="AB54" s="295">
        <v>12</v>
      </c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7"/>
      <c r="AP54" s="226">
        <v>8400</v>
      </c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26">
        <f t="shared" si="2"/>
        <v>100800</v>
      </c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7"/>
      <c r="BQ54" s="226">
        <f t="shared" si="3"/>
        <v>100800</v>
      </c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7"/>
      <c r="CE54" s="22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7"/>
      <c r="CU54" s="22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7"/>
      <c r="DH54" s="22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7"/>
    </row>
    <row r="55" spans="1:124" s="24" customFormat="1" ht="33" customHeight="1">
      <c r="A55" s="387" t="s">
        <v>328</v>
      </c>
      <c r="B55" s="388"/>
      <c r="C55" s="388"/>
      <c r="D55" s="388"/>
      <c r="E55" s="388"/>
      <c r="F55" s="389"/>
      <c r="G55" s="403" t="s">
        <v>329</v>
      </c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4"/>
      <c r="AB55" s="295">
        <v>12</v>
      </c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7"/>
      <c r="AP55" s="226">
        <v>42000</v>
      </c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26">
        <f>AB55*AP55</f>
        <v>504000</v>
      </c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7"/>
      <c r="BQ55" s="226">
        <f t="shared" si="3"/>
        <v>504000</v>
      </c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7"/>
      <c r="CE55" s="22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7"/>
      <c r="CU55" s="22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7"/>
      <c r="DH55" s="22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7"/>
    </row>
    <row r="56" spans="1:124" s="24" customFormat="1" ht="71.25" customHeight="1">
      <c r="A56" s="387" t="s">
        <v>343</v>
      </c>
      <c r="B56" s="388"/>
      <c r="C56" s="388"/>
      <c r="D56" s="388"/>
      <c r="E56" s="388"/>
      <c r="F56" s="389"/>
      <c r="G56" s="403" t="s">
        <v>344</v>
      </c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4"/>
      <c r="AB56" s="295">
        <v>1</v>
      </c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7"/>
      <c r="AP56" s="226">
        <v>370000</v>
      </c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26">
        <f>AB56*AP56</f>
        <v>370000</v>
      </c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7"/>
      <c r="BQ56" s="226">
        <f>BD56</f>
        <v>370000</v>
      </c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7"/>
      <c r="CE56" s="22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7"/>
      <c r="CU56" s="22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7"/>
      <c r="DH56" s="22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7"/>
    </row>
    <row r="57" spans="1:124" s="24" customFormat="1" ht="24" customHeight="1">
      <c r="A57" s="387"/>
      <c r="B57" s="388"/>
      <c r="C57" s="388"/>
      <c r="D57" s="388"/>
      <c r="E57" s="388"/>
      <c r="F57" s="389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4"/>
      <c r="AB57" s="295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7"/>
      <c r="AP57" s="22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2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7"/>
      <c r="BQ57" s="22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7"/>
      <c r="CE57" s="22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7"/>
      <c r="CU57" s="22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7"/>
      <c r="DH57" s="22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7"/>
    </row>
    <row r="58" spans="1:124" s="24" customFormat="1" ht="66.75" customHeight="1">
      <c r="A58" s="387" t="s">
        <v>9</v>
      </c>
      <c r="B58" s="388"/>
      <c r="C58" s="388"/>
      <c r="D58" s="388"/>
      <c r="E58" s="388"/>
      <c r="F58" s="389"/>
      <c r="G58" s="403" t="s">
        <v>99</v>
      </c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4"/>
      <c r="AB58" s="220" t="s">
        <v>1</v>
      </c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2"/>
      <c r="AP58" s="220" t="s">
        <v>1</v>
      </c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6">
        <f>SUM(BD60:BP65)</f>
        <v>1642760</v>
      </c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7"/>
      <c r="BQ58" s="226">
        <f>SUM(BQ60:CD65)</f>
        <v>1642760</v>
      </c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7"/>
      <c r="CE58" s="22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7"/>
      <c r="CU58" s="22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7"/>
      <c r="DH58" s="22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7"/>
    </row>
    <row r="59" spans="1:124" s="24" customFormat="1" ht="16.5" customHeight="1">
      <c r="A59" s="387" t="s">
        <v>36</v>
      </c>
      <c r="B59" s="388"/>
      <c r="C59" s="388"/>
      <c r="D59" s="388"/>
      <c r="E59" s="388"/>
      <c r="F59" s="389"/>
      <c r="G59" s="403" t="s">
        <v>100</v>
      </c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4"/>
      <c r="AB59" s="220" t="s">
        <v>1</v>
      </c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2"/>
      <c r="AP59" s="220" t="s">
        <v>1</v>
      </c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0" t="s">
        <v>1</v>
      </c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2"/>
      <c r="BQ59" s="22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7"/>
      <c r="CE59" s="220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2"/>
      <c r="CU59" s="220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2"/>
      <c r="DH59" s="220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2"/>
    </row>
    <row r="60" spans="1:124" s="24" customFormat="1" ht="28.5" customHeight="1">
      <c r="A60" s="387" t="s">
        <v>280</v>
      </c>
      <c r="B60" s="388"/>
      <c r="C60" s="388"/>
      <c r="D60" s="388"/>
      <c r="E60" s="388"/>
      <c r="F60" s="389"/>
      <c r="G60" s="403" t="s">
        <v>237</v>
      </c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4"/>
      <c r="AB60" s="220">
        <v>12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2"/>
      <c r="AP60" s="226">
        <v>14000</v>
      </c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26">
        <f>AB60*AP60</f>
        <v>168000</v>
      </c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7"/>
      <c r="BQ60" s="226">
        <f>BD60</f>
        <v>168000</v>
      </c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7"/>
      <c r="CE60" s="22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7"/>
      <c r="CU60" s="22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7"/>
      <c r="DH60" s="22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7"/>
    </row>
    <row r="61" spans="1:124" s="24" customFormat="1" ht="35.25" customHeight="1">
      <c r="A61" s="387" t="s">
        <v>281</v>
      </c>
      <c r="B61" s="388"/>
      <c r="C61" s="388"/>
      <c r="D61" s="388"/>
      <c r="E61" s="388"/>
      <c r="F61" s="389"/>
      <c r="G61" s="403" t="s">
        <v>303</v>
      </c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4"/>
      <c r="AB61" s="220">
        <v>0</v>
      </c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2"/>
      <c r="AP61" s="22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26">
        <f>AB61*AP61</f>
        <v>0</v>
      </c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7"/>
      <c r="BQ61" s="226">
        <f>BD61</f>
        <v>0</v>
      </c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7"/>
      <c r="CE61" s="22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7"/>
      <c r="CU61" s="22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7"/>
      <c r="DH61" s="22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7"/>
    </row>
    <row r="62" spans="1:124" s="24" customFormat="1" ht="35.25" customHeight="1">
      <c r="A62" s="387" t="s">
        <v>282</v>
      </c>
      <c r="B62" s="388"/>
      <c r="C62" s="388"/>
      <c r="D62" s="388"/>
      <c r="E62" s="388"/>
      <c r="F62" s="389"/>
      <c r="G62" s="403" t="s">
        <v>314</v>
      </c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4"/>
      <c r="AB62" s="220">
        <v>48</v>
      </c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2"/>
      <c r="AP62" s="226">
        <v>26950</v>
      </c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26">
        <f>AB62*AP62</f>
        <v>1293600</v>
      </c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7"/>
      <c r="BQ62" s="226">
        <f>BD62</f>
        <v>1293600</v>
      </c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7"/>
      <c r="CE62" s="22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7"/>
      <c r="CU62" s="22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7"/>
      <c r="DH62" s="22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7"/>
    </row>
    <row r="63" spans="1:124" s="24" customFormat="1" ht="45.75" customHeight="1">
      <c r="A63" s="387" t="s">
        <v>283</v>
      </c>
      <c r="B63" s="388"/>
      <c r="C63" s="388"/>
      <c r="D63" s="388"/>
      <c r="E63" s="388"/>
      <c r="F63" s="389"/>
      <c r="G63" s="403" t="s">
        <v>263</v>
      </c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4"/>
      <c r="AB63" s="220">
        <v>4</v>
      </c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2"/>
      <c r="AP63" s="226">
        <v>23040</v>
      </c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26">
        <f>AB63*AP63</f>
        <v>92160</v>
      </c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7"/>
      <c r="BQ63" s="226">
        <f>BD63</f>
        <v>92160</v>
      </c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7"/>
      <c r="CE63" s="22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7"/>
      <c r="CU63" s="22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7"/>
      <c r="DH63" s="22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7"/>
    </row>
    <row r="64" spans="1:124" s="24" customFormat="1" ht="66.75" customHeight="1">
      <c r="A64" s="387" t="s">
        <v>341</v>
      </c>
      <c r="B64" s="388"/>
      <c r="C64" s="388"/>
      <c r="D64" s="388"/>
      <c r="E64" s="388"/>
      <c r="F64" s="389"/>
      <c r="G64" s="403" t="s">
        <v>342</v>
      </c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4"/>
      <c r="AB64" s="220">
        <v>1</v>
      </c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2"/>
      <c r="AP64" s="226">
        <v>89000</v>
      </c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26">
        <f>AB64*AP64</f>
        <v>89000</v>
      </c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7"/>
      <c r="BQ64" s="226">
        <f>BD64</f>
        <v>89000</v>
      </c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7"/>
      <c r="CE64" s="22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7"/>
      <c r="CU64" s="22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7"/>
      <c r="DH64" s="22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7"/>
    </row>
    <row r="65" spans="1:124" s="24" customFormat="1" ht="16.5" customHeight="1">
      <c r="A65" s="387"/>
      <c r="B65" s="388"/>
      <c r="C65" s="388"/>
      <c r="D65" s="388"/>
      <c r="E65" s="388"/>
      <c r="F65" s="389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4"/>
      <c r="AB65" s="220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2"/>
      <c r="AP65" s="22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2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7"/>
      <c r="BQ65" s="22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7"/>
      <c r="CE65" s="22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7"/>
      <c r="CU65" s="22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7"/>
      <c r="DH65" s="22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7"/>
    </row>
    <row r="66" spans="1:124" s="24" customFormat="1" ht="26.25" customHeight="1">
      <c r="A66" s="387" t="s">
        <v>10</v>
      </c>
      <c r="B66" s="388"/>
      <c r="C66" s="388"/>
      <c r="D66" s="388"/>
      <c r="E66" s="388"/>
      <c r="F66" s="389"/>
      <c r="G66" s="403" t="s">
        <v>102</v>
      </c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4"/>
      <c r="AB66" s="220" t="s">
        <v>1</v>
      </c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2"/>
      <c r="AP66" s="220" t="s">
        <v>1</v>
      </c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6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2"/>
      <c r="BQ66" s="220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2"/>
      <c r="CE66" s="220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2"/>
      <c r="CU66" s="220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2"/>
      <c r="DH66" s="220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2"/>
    </row>
    <row r="67" spans="1:124" s="24" customFormat="1" ht="16.5" customHeight="1">
      <c r="A67" s="387" t="s">
        <v>101</v>
      </c>
      <c r="B67" s="388"/>
      <c r="C67" s="388"/>
      <c r="D67" s="388"/>
      <c r="E67" s="388"/>
      <c r="F67" s="389"/>
      <c r="G67" s="403" t="s">
        <v>100</v>
      </c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4"/>
      <c r="AB67" s="220" t="s">
        <v>1</v>
      </c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2"/>
      <c r="AP67" s="220" t="s">
        <v>1</v>
      </c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0" t="s">
        <v>1</v>
      </c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2"/>
      <c r="BQ67" s="220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2"/>
      <c r="CE67" s="220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2"/>
      <c r="CU67" s="220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2"/>
      <c r="DH67" s="220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2"/>
    </row>
    <row r="68" spans="1:124" s="24" customFormat="1" ht="16.5" customHeight="1">
      <c r="A68" s="387"/>
      <c r="B68" s="388"/>
      <c r="C68" s="388"/>
      <c r="D68" s="388"/>
      <c r="E68" s="388"/>
      <c r="F68" s="389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4"/>
      <c r="AB68" s="220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2"/>
      <c r="AP68" s="220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0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2"/>
      <c r="BQ68" s="220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2"/>
      <c r="CE68" s="220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2"/>
      <c r="CU68" s="220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2"/>
      <c r="DH68" s="220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2"/>
    </row>
    <row r="69" spans="1:124" s="24" customFormat="1" ht="42.75" customHeight="1">
      <c r="A69" s="387" t="s">
        <v>13</v>
      </c>
      <c r="B69" s="388"/>
      <c r="C69" s="388"/>
      <c r="D69" s="388"/>
      <c r="E69" s="388"/>
      <c r="F69" s="389"/>
      <c r="G69" s="403" t="s">
        <v>222</v>
      </c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4"/>
      <c r="AB69" s="220" t="s">
        <v>1</v>
      </c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2"/>
      <c r="AP69" s="220" t="s">
        <v>1</v>
      </c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6">
        <f>BD70+BD71</f>
        <v>818693.3520000001</v>
      </c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7"/>
      <c r="BQ69" s="226">
        <f>BQ70</f>
        <v>800368.51</v>
      </c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7"/>
      <c r="CE69" s="220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2"/>
      <c r="CU69" s="226">
        <v>18324.84</v>
      </c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2"/>
      <c r="DH69" s="220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2"/>
    </row>
    <row r="70" spans="1:124" s="24" customFormat="1" ht="42.75" customHeight="1">
      <c r="A70" s="387" t="s">
        <v>223</v>
      </c>
      <c r="B70" s="388"/>
      <c r="C70" s="388"/>
      <c r="D70" s="388"/>
      <c r="E70" s="388"/>
      <c r="F70" s="389"/>
      <c r="G70" s="403" t="s">
        <v>305</v>
      </c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4"/>
      <c r="AB70" s="220">
        <v>48</v>
      </c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2"/>
      <c r="AP70" s="405">
        <v>16674.344</v>
      </c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6"/>
      <c r="BD70" s="226">
        <f>AB70*AP70</f>
        <v>800368.5120000001</v>
      </c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7"/>
      <c r="BQ70" s="226">
        <v>800368.51</v>
      </c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7"/>
      <c r="CE70" s="22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7"/>
      <c r="CU70" s="22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7"/>
      <c r="DH70" s="22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7"/>
    </row>
    <row r="71" spans="1:124" s="24" customFormat="1" ht="24.75" customHeight="1">
      <c r="A71" s="387" t="s">
        <v>256</v>
      </c>
      <c r="B71" s="388"/>
      <c r="C71" s="388"/>
      <c r="D71" s="388"/>
      <c r="E71" s="388"/>
      <c r="F71" s="389"/>
      <c r="G71" s="403" t="s">
        <v>226</v>
      </c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4"/>
      <c r="AB71" s="220">
        <v>1</v>
      </c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2"/>
      <c r="AP71" s="226">
        <v>18324.84</v>
      </c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26">
        <f>AB71*AP71</f>
        <v>18324.84</v>
      </c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7"/>
      <c r="BQ71" s="22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7"/>
      <c r="CE71" s="22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7"/>
      <c r="CU71" s="226">
        <v>18324.84</v>
      </c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7"/>
      <c r="DH71" s="22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7"/>
    </row>
    <row r="72" spans="1:124" s="24" customFormat="1" ht="16.5" customHeight="1">
      <c r="A72" s="316" t="s">
        <v>17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1"/>
      <c r="BD72" s="226">
        <f>BD69+BD58+BD39+BD25</f>
        <v>6781684.37744</v>
      </c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2"/>
      <c r="BQ72" s="226">
        <f>BQ69+BQ58+BQ37+BQ25</f>
        <v>6763359.53544</v>
      </c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2"/>
      <c r="CE72" s="220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2"/>
      <c r="CU72" s="226">
        <v>18324.84</v>
      </c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7"/>
      <c r="DH72" s="220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2"/>
    </row>
  </sheetData>
  <sheetProtection/>
  <mergeCells count="556"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A64:F64"/>
    <mergeCell ref="G64:AA64"/>
    <mergeCell ref="AB64:AO64"/>
    <mergeCell ref="AP64:BC64"/>
    <mergeCell ref="BD64:BP64"/>
    <mergeCell ref="BQ64:CD64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A53:F53"/>
    <mergeCell ref="G53:AA53"/>
    <mergeCell ref="AB53:AO53"/>
    <mergeCell ref="AP53:BC53"/>
    <mergeCell ref="BD53:BP53"/>
    <mergeCell ref="BQ53:CD53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A49:F49"/>
    <mergeCell ref="G49:AA49"/>
    <mergeCell ref="AB49:AO49"/>
    <mergeCell ref="AP49:BC49"/>
    <mergeCell ref="BD49:BP49"/>
    <mergeCell ref="BQ49:CD4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6:BP16"/>
    <mergeCell ref="BQ16:CD16"/>
    <mergeCell ref="AO12:BB12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5:F65"/>
    <mergeCell ref="G65:AA65"/>
    <mergeCell ref="AB65:AO65"/>
    <mergeCell ref="AP65:BC65"/>
    <mergeCell ref="BD65:BP65"/>
    <mergeCell ref="BQ65:CD65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CE66:CT66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  <mergeCell ref="CU67:DG67"/>
    <mergeCell ref="DH67:DT67"/>
    <mergeCell ref="CE72:CT72"/>
    <mergeCell ref="A71:F71"/>
    <mergeCell ref="G71:AA71"/>
    <mergeCell ref="AB71:AO71"/>
    <mergeCell ref="AP71:BC71"/>
    <mergeCell ref="BD71:BP71"/>
    <mergeCell ref="BQ71:CD71"/>
    <mergeCell ref="CE71:CT71"/>
    <mergeCell ref="A17:BB17"/>
    <mergeCell ref="A72:BC72"/>
    <mergeCell ref="CU72:DG72"/>
    <mergeCell ref="DH72:DT72"/>
    <mergeCell ref="CU71:DG71"/>
    <mergeCell ref="DH71:DT71"/>
    <mergeCell ref="BD72:BP72"/>
    <mergeCell ref="BQ72:CD72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2023-07-05T06:28:56Z</cp:lastPrinted>
  <dcterms:created xsi:type="dcterms:W3CDTF">2010-11-26T07:12:57Z</dcterms:created>
  <dcterms:modified xsi:type="dcterms:W3CDTF">2023-07-05T06:33:56Z</dcterms:modified>
  <cp:category/>
  <cp:version/>
  <cp:contentType/>
  <cp:contentStatus/>
</cp:coreProperties>
</file>